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580" yWindow="220" windowWidth="17180" windowHeight="12320"/>
  </bookViews>
  <sheets>
    <sheet name="Feld 4er Gruppe" sheetId="1" r:id="rId1"/>
    <sheet name="Vorrunde" sheetId="2" r:id="rId2"/>
    <sheet name="Spielberichte_Liste" sheetId="4" r:id="rId3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2" l="1"/>
  <c r="N14" i="2"/>
  <c r="O14" i="2"/>
  <c r="P14" i="2"/>
  <c r="M15" i="2"/>
  <c r="N15" i="2"/>
  <c r="O15" i="2"/>
  <c r="P15" i="2"/>
  <c r="M16" i="2"/>
  <c r="N16" i="2"/>
  <c r="O16" i="2"/>
  <c r="P16" i="2"/>
  <c r="Q14" i="2"/>
  <c r="H14" i="2"/>
  <c r="I14" i="2"/>
  <c r="J14" i="2"/>
  <c r="K14" i="2"/>
  <c r="H15" i="2"/>
  <c r="I15" i="2"/>
  <c r="J15" i="2"/>
  <c r="K15" i="2"/>
  <c r="H16" i="2"/>
  <c r="I16" i="2"/>
  <c r="J16" i="2"/>
  <c r="K16" i="2"/>
  <c r="L14" i="2"/>
  <c r="C14" i="2"/>
  <c r="D14" i="2"/>
  <c r="E14" i="2"/>
  <c r="F14" i="2"/>
  <c r="C15" i="2"/>
  <c r="D15" i="2"/>
  <c r="E15" i="2"/>
  <c r="F15" i="2"/>
  <c r="C16" i="2"/>
  <c r="D16" i="2"/>
  <c r="E16" i="2"/>
  <c r="F16" i="2"/>
  <c r="G14" i="2"/>
  <c r="R11" i="2"/>
  <c r="S11" i="2"/>
  <c r="T11" i="2"/>
  <c r="U11" i="2"/>
  <c r="R12" i="2"/>
  <c r="S12" i="2"/>
  <c r="T12" i="2"/>
  <c r="U12" i="2"/>
  <c r="R13" i="2"/>
  <c r="S13" i="2"/>
  <c r="T13" i="2"/>
  <c r="U13" i="2"/>
  <c r="V11" i="2"/>
  <c r="H11" i="2"/>
  <c r="I11" i="2"/>
  <c r="J11" i="2"/>
  <c r="K11" i="2"/>
  <c r="H12" i="2"/>
  <c r="I12" i="2"/>
  <c r="J12" i="2"/>
  <c r="K12" i="2"/>
  <c r="H13" i="2"/>
  <c r="I13" i="2"/>
  <c r="J13" i="2"/>
  <c r="K13" i="2"/>
  <c r="L11" i="2"/>
  <c r="C11" i="2"/>
  <c r="D11" i="2"/>
  <c r="E11" i="2"/>
  <c r="F11" i="2"/>
  <c r="C12" i="2"/>
  <c r="D12" i="2"/>
  <c r="E12" i="2"/>
  <c r="F12" i="2"/>
  <c r="C13" i="2"/>
  <c r="D13" i="2"/>
  <c r="E13" i="2"/>
  <c r="F13" i="2"/>
  <c r="G11" i="2"/>
  <c r="R8" i="2"/>
  <c r="S8" i="2"/>
  <c r="T8" i="2"/>
  <c r="U8" i="2"/>
  <c r="R9" i="2"/>
  <c r="S9" i="2"/>
  <c r="T9" i="2"/>
  <c r="U9" i="2"/>
  <c r="R10" i="2"/>
  <c r="S10" i="2"/>
  <c r="T10" i="2"/>
  <c r="U10" i="2"/>
  <c r="V8" i="2"/>
  <c r="M8" i="2"/>
  <c r="N8" i="2"/>
  <c r="O8" i="2"/>
  <c r="P8" i="2"/>
  <c r="M9" i="2"/>
  <c r="N9" i="2"/>
  <c r="O9" i="2"/>
  <c r="P9" i="2"/>
  <c r="M10" i="2"/>
  <c r="N10" i="2"/>
  <c r="O10" i="2"/>
  <c r="P10" i="2"/>
  <c r="Q8" i="2"/>
  <c r="C8" i="2"/>
  <c r="D8" i="2"/>
  <c r="E8" i="2"/>
  <c r="F8" i="2"/>
  <c r="C9" i="2"/>
  <c r="D9" i="2"/>
  <c r="E9" i="2"/>
  <c r="F9" i="2"/>
  <c r="C10" i="2"/>
  <c r="D10" i="2"/>
  <c r="E10" i="2"/>
  <c r="F10" i="2"/>
  <c r="G8" i="2"/>
  <c r="R5" i="2"/>
  <c r="S5" i="2"/>
  <c r="T5" i="2"/>
  <c r="U5" i="2"/>
  <c r="R6" i="2"/>
  <c r="S6" i="2"/>
  <c r="T6" i="2"/>
  <c r="U6" i="2"/>
  <c r="R7" i="2"/>
  <c r="S7" i="2"/>
  <c r="T7" i="2"/>
  <c r="U7" i="2"/>
  <c r="V5" i="2"/>
  <c r="M5" i="2"/>
  <c r="N5" i="2"/>
  <c r="O5" i="2"/>
  <c r="P5" i="2"/>
  <c r="M6" i="2"/>
  <c r="N6" i="2"/>
  <c r="O6" i="2"/>
  <c r="P6" i="2"/>
  <c r="M7" i="2"/>
  <c r="N7" i="2"/>
  <c r="O7" i="2"/>
  <c r="P7" i="2"/>
  <c r="Q5" i="2"/>
  <c r="H5" i="2"/>
  <c r="I5" i="2"/>
  <c r="J5" i="2"/>
  <c r="K5" i="2"/>
  <c r="H6" i="2"/>
  <c r="I6" i="2"/>
  <c r="J6" i="2"/>
  <c r="K6" i="2"/>
  <c r="H7" i="2"/>
  <c r="I7" i="2"/>
  <c r="J7" i="2"/>
  <c r="K7" i="2"/>
  <c r="L5" i="2"/>
  <c r="D32" i="1"/>
  <c r="J2" i="4"/>
  <c r="K2" i="4"/>
  <c r="D34" i="1"/>
  <c r="J3" i="4"/>
  <c r="K3" i="4"/>
  <c r="D36" i="1"/>
  <c r="J4" i="4"/>
  <c r="K4" i="4"/>
  <c r="D38" i="1"/>
  <c r="J5" i="4"/>
  <c r="K5" i="4"/>
  <c r="D40" i="1"/>
  <c r="J6" i="4"/>
  <c r="K6" i="4"/>
  <c r="D42" i="1"/>
  <c r="J7" i="4"/>
  <c r="K7" i="4"/>
  <c r="C42" i="1"/>
  <c r="I7" i="4"/>
  <c r="C40" i="1"/>
  <c r="I6" i="4"/>
  <c r="C36" i="1"/>
  <c r="I5" i="4"/>
  <c r="I4" i="4"/>
  <c r="C34" i="1"/>
  <c r="I3" i="4"/>
  <c r="C32" i="1"/>
  <c r="I2" i="4"/>
  <c r="B42" i="1"/>
  <c r="H7" i="4"/>
  <c r="B40" i="1"/>
  <c r="H6" i="4"/>
  <c r="B38" i="1"/>
  <c r="H5" i="4"/>
  <c r="B36" i="1"/>
  <c r="H4" i="4"/>
  <c r="B34" i="1"/>
  <c r="H3" i="4"/>
  <c r="G7" i="4"/>
  <c r="G6" i="4"/>
  <c r="G5" i="4"/>
  <c r="G4" i="4"/>
  <c r="G3" i="4"/>
  <c r="G2" i="4"/>
  <c r="A32" i="1"/>
  <c r="A34" i="1"/>
  <c r="A36" i="1"/>
  <c r="A38" i="1"/>
  <c r="A40" i="1"/>
  <c r="A42" i="1"/>
  <c r="E7" i="4"/>
  <c r="E6" i="4"/>
  <c r="E5" i="4"/>
  <c r="E4" i="4"/>
  <c r="E3" i="4"/>
  <c r="D3" i="4"/>
  <c r="D4" i="4"/>
  <c r="D5" i="4"/>
  <c r="D6" i="4"/>
  <c r="D7" i="4"/>
  <c r="D2" i="4"/>
  <c r="C3" i="4"/>
  <c r="C4" i="4"/>
  <c r="C5" i="4"/>
  <c r="C6" i="4"/>
  <c r="C7" i="4"/>
  <c r="C2" i="4"/>
  <c r="B3" i="4"/>
  <c r="B4" i="4"/>
  <c r="B5" i="4"/>
  <c r="B6" i="4"/>
  <c r="B7" i="4"/>
  <c r="B2" i="4"/>
  <c r="A3" i="4"/>
  <c r="A4" i="4"/>
  <c r="A5" i="4"/>
  <c r="A6" i="4"/>
  <c r="A7" i="4"/>
  <c r="A2" i="4"/>
  <c r="B32" i="1"/>
  <c r="H2" i="4"/>
  <c r="E2" i="4"/>
  <c r="F17" i="2"/>
  <c r="A5" i="2"/>
  <c r="A14" i="2"/>
  <c r="A8" i="2"/>
  <c r="A11" i="2"/>
  <c r="C38" i="1"/>
  <c r="AE5" i="2"/>
  <c r="AF5" i="2"/>
  <c r="AG5" i="2"/>
  <c r="AH5" i="2"/>
  <c r="AE6" i="2"/>
  <c r="AF6" i="2"/>
  <c r="AG6" i="2"/>
  <c r="AH6" i="2"/>
  <c r="AE7" i="2"/>
  <c r="AF7" i="2"/>
  <c r="AG7" i="2"/>
  <c r="AH7" i="2"/>
  <c r="AE8" i="2"/>
  <c r="AF8" i="2"/>
  <c r="AG8" i="2"/>
  <c r="AH8" i="2"/>
  <c r="AE9" i="2"/>
  <c r="AF9" i="2"/>
  <c r="AG9" i="2"/>
  <c r="AH9" i="2"/>
  <c r="AE10" i="2"/>
  <c r="AF10" i="2"/>
  <c r="AG10" i="2"/>
  <c r="AE11" i="2"/>
  <c r="AF11" i="2"/>
  <c r="AG11" i="2"/>
  <c r="AE12" i="2"/>
  <c r="AF12" i="2"/>
  <c r="AG12" i="2"/>
  <c r="AH12" i="2"/>
  <c r="AE13" i="2"/>
  <c r="AF13" i="2"/>
  <c r="AG13" i="2"/>
  <c r="AH13" i="2"/>
  <c r="AE14" i="2"/>
  <c r="AF14" i="2"/>
  <c r="AG14" i="2"/>
  <c r="AH14" i="2"/>
  <c r="AE15" i="2"/>
  <c r="AF15" i="2"/>
  <c r="AG15" i="2"/>
  <c r="AH15" i="2"/>
  <c r="AE16" i="2"/>
  <c r="AF16" i="2"/>
  <c r="AG16" i="2"/>
  <c r="AH16" i="2"/>
  <c r="AE17" i="2"/>
  <c r="AA5" i="2"/>
  <c r="AB5" i="2"/>
  <c r="AC5" i="2"/>
  <c r="AA6" i="2"/>
  <c r="AB6" i="2"/>
  <c r="AC6" i="2"/>
  <c r="AD6" i="2"/>
  <c r="AA7" i="2"/>
  <c r="AB7" i="2"/>
  <c r="AC7" i="2"/>
  <c r="AD7" i="2"/>
  <c r="AA8" i="2"/>
  <c r="AB8" i="2"/>
  <c r="AC8" i="2"/>
  <c r="AD8" i="2"/>
  <c r="AA9" i="2"/>
  <c r="AB9" i="2"/>
  <c r="AC9" i="2"/>
  <c r="AD9" i="2"/>
  <c r="AA10" i="2"/>
  <c r="AB10" i="2"/>
  <c r="AC10" i="2"/>
  <c r="AD10" i="2"/>
  <c r="AA11" i="2"/>
  <c r="AB11" i="2"/>
  <c r="AC11" i="2"/>
  <c r="AD11" i="2"/>
  <c r="AA12" i="2"/>
  <c r="AB12" i="2"/>
  <c r="AC12" i="2"/>
  <c r="AD12" i="2"/>
  <c r="AA13" i="2"/>
  <c r="AB13" i="2"/>
  <c r="AC13" i="2"/>
  <c r="AD13" i="2"/>
  <c r="AA14" i="2"/>
  <c r="AB14" i="2"/>
  <c r="AC14" i="2"/>
  <c r="AD14" i="2"/>
  <c r="AA15" i="2"/>
  <c r="AB15" i="2"/>
  <c r="AC15" i="2"/>
  <c r="AD15" i="2"/>
  <c r="AA16" i="2"/>
  <c r="AB16" i="2"/>
  <c r="AC16" i="2"/>
  <c r="AD16" i="2"/>
  <c r="AA17" i="2"/>
  <c r="W5" i="2"/>
  <c r="X5" i="2"/>
  <c r="Y5" i="2"/>
  <c r="W6" i="2"/>
  <c r="X6" i="2"/>
  <c r="Y6" i="2"/>
  <c r="Z6" i="2"/>
  <c r="W7" i="2"/>
  <c r="X7" i="2"/>
  <c r="Y7" i="2"/>
  <c r="Z7" i="2"/>
  <c r="W8" i="2"/>
  <c r="X8" i="2"/>
  <c r="Y8" i="2"/>
  <c r="Z8" i="2"/>
  <c r="W9" i="2"/>
  <c r="X9" i="2"/>
  <c r="Y9" i="2"/>
  <c r="Z9" i="2"/>
  <c r="W10" i="2"/>
  <c r="X10" i="2"/>
  <c r="Y10" i="2"/>
  <c r="Z10" i="2"/>
  <c r="W11" i="2"/>
  <c r="X11" i="2"/>
  <c r="Y11" i="2"/>
  <c r="Z11" i="2"/>
  <c r="W12" i="2"/>
  <c r="X12" i="2"/>
  <c r="Y12" i="2"/>
  <c r="Z12" i="2"/>
  <c r="W13" i="2"/>
  <c r="X13" i="2"/>
  <c r="Y13" i="2"/>
  <c r="Z13" i="2"/>
  <c r="W14" i="2"/>
  <c r="X14" i="2"/>
  <c r="Y14" i="2"/>
  <c r="Z14" i="2"/>
  <c r="W15" i="2"/>
  <c r="X15" i="2"/>
  <c r="Y15" i="2"/>
  <c r="Z15" i="2"/>
  <c r="W16" i="2"/>
  <c r="X16" i="2"/>
  <c r="Y16" i="2"/>
  <c r="Z16" i="2"/>
  <c r="W17" i="2"/>
  <c r="AE1" i="2"/>
  <c r="AA1" i="2"/>
  <c r="W1" i="2"/>
  <c r="M1" i="2"/>
  <c r="C1" i="2"/>
  <c r="AH10" i="2"/>
  <c r="X17" i="2"/>
  <c r="AB17" i="2"/>
  <c r="AF17" i="2"/>
  <c r="H1" i="2"/>
  <c r="AG17" i="2"/>
  <c r="AH11" i="2"/>
  <c r="Z5" i="2"/>
  <c r="Z17" i="2"/>
  <c r="Y17" i="2"/>
  <c r="AD5" i="2"/>
  <c r="AD17" i="2"/>
  <c r="AC17" i="2"/>
  <c r="AH17" i="2"/>
  <c r="R1" i="2"/>
  <c r="D17" i="2"/>
  <c r="C17" i="2"/>
  <c r="M17" i="2"/>
  <c r="N17" i="2"/>
  <c r="R17" i="2"/>
  <c r="S17" i="2"/>
  <c r="H17" i="2"/>
  <c r="I17" i="2"/>
  <c r="E17" i="2"/>
  <c r="T17" i="2"/>
  <c r="O17" i="2"/>
  <c r="J17" i="2"/>
  <c r="K17" i="2"/>
  <c r="L17" i="2"/>
  <c r="G17" i="2"/>
  <c r="Q17" i="2"/>
  <c r="P17" i="2"/>
  <c r="U17" i="2"/>
  <c r="V17" i="2"/>
</calcChain>
</file>

<file path=xl/sharedStrings.xml><?xml version="1.0" encoding="utf-8"?>
<sst xmlns="http://schemas.openxmlformats.org/spreadsheetml/2006/main" count="98" uniqueCount="58">
  <si>
    <t>Ostschweizermeisterschaft U10 - Halle 2018/2019</t>
  </si>
  <si>
    <t>Kategorie U10</t>
  </si>
  <si>
    <t>Mannschaften</t>
  </si>
  <si>
    <t>Gruppe A</t>
  </si>
  <si>
    <t>STV Wigoltingen</t>
  </si>
  <si>
    <t>FBV Ettenhausen</t>
  </si>
  <si>
    <t>JfB Widnau 1</t>
  </si>
  <si>
    <t>TS Höchst 2</t>
  </si>
  <si>
    <t>Spielleiter:</t>
  </si>
  <si>
    <t>Name</t>
  </si>
  <si>
    <t>Christian Fröwis</t>
  </si>
  <si>
    <t>Adresse</t>
  </si>
  <si>
    <t>Lerchenstraße 8</t>
  </si>
  <si>
    <t>Wohnort</t>
  </si>
  <si>
    <t>6973 Höchst</t>
  </si>
  <si>
    <t>Handy</t>
  </si>
  <si>
    <t>0043 / 664 2508175</t>
  </si>
  <si>
    <t>EMail</t>
  </si>
  <si>
    <t>c.froewis@innonav.at</t>
  </si>
  <si>
    <t>Ort</t>
  </si>
  <si>
    <t>Datum</t>
  </si>
  <si>
    <t>Uhrzeit</t>
  </si>
  <si>
    <t>Vorrunde</t>
  </si>
  <si>
    <t>Höchst</t>
  </si>
  <si>
    <t>Finalrunde</t>
  </si>
  <si>
    <t>Aadorf</t>
  </si>
  <si>
    <t>Vorrunden Modus:</t>
  </si>
  <si>
    <t>es spielt jeder gegen jeden</t>
  </si>
  <si>
    <t>Rangfolge nach Punkten</t>
  </si>
  <si>
    <t>3 Sätze auf 11 max 15</t>
  </si>
  <si>
    <t>Die Gruppenersten und -zweiten spielen in der Finalrunde</t>
  </si>
  <si>
    <t>Timeout ist erlaubt</t>
  </si>
  <si>
    <t>in einer Gruppe um die Ränge 1-4.</t>
  </si>
  <si>
    <t>Die angegebenen Zeiten sind ungefähre Zeiten.</t>
  </si>
  <si>
    <t>Die Gruppendritten und -vierten spielen in der Finalrunde</t>
  </si>
  <si>
    <t>in einer Gruppe um die Ränge 5-9.</t>
  </si>
  <si>
    <t xml:space="preserve">Spiel </t>
  </si>
  <si>
    <t>Mannschaft A</t>
  </si>
  <si>
    <t>Mannschaft B</t>
  </si>
  <si>
    <t>Schiedsricher</t>
  </si>
  <si>
    <t>1. Satz</t>
  </si>
  <si>
    <t>2. Satz</t>
  </si>
  <si>
    <t>3. Satz</t>
  </si>
  <si>
    <t>Bälle A</t>
  </si>
  <si>
    <t>Bälle B</t>
  </si>
  <si>
    <t>+/-</t>
  </si>
  <si>
    <t>Pkt.</t>
  </si>
  <si>
    <t>Punkte</t>
  </si>
  <si>
    <t>Totalisierung</t>
  </si>
  <si>
    <t>Rang</t>
  </si>
  <si>
    <t>Veranstaltung</t>
  </si>
  <si>
    <t>Klasse</t>
  </si>
  <si>
    <t>Gruppe</t>
  </si>
  <si>
    <t>Zeit</t>
  </si>
  <si>
    <t>Spielfeld Nr</t>
  </si>
  <si>
    <t>Spiel Nr.</t>
  </si>
  <si>
    <t xml:space="preserve">Schiedsrichter </t>
  </si>
  <si>
    <t>Anschreiber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</si>
</sst>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h:mm;@"/>
    <numFmt numFmtId="166" formatCode="dd\.mm\.yy;@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3"/>
      <name val="Arial"/>
      <family val="2"/>
    </font>
    <font>
      <b/>
      <u/>
      <sz val="23"/>
      <name val="Arial"/>
      <family val="2"/>
    </font>
    <font>
      <b/>
      <i/>
      <u/>
      <sz val="16"/>
      <name val="Arial"/>
      <family val="2"/>
    </font>
    <font>
      <b/>
      <i/>
      <sz val="16"/>
      <name val="Arial"/>
      <family val="2"/>
    </font>
    <font>
      <b/>
      <i/>
      <sz val="11"/>
      <color theme="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theme="4"/>
      </patternFill>
    </fill>
  </fills>
  <borders count="9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double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double">
        <color auto="1"/>
      </right>
      <top style="hair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35" xfId="0" applyFont="1" applyBorder="1" applyProtection="1">
      <protection locked="0"/>
    </xf>
    <xf numFmtId="0" fontId="4" fillId="0" borderId="36" xfId="0" applyFont="1" applyBorder="1"/>
    <xf numFmtId="0" fontId="4" fillId="0" borderId="37" xfId="0" applyFont="1" applyBorder="1"/>
    <xf numFmtId="1" fontId="4" fillId="0" borderId="38" xfId="0" applyNumberFormat="1" applyFont="1" applyBorder="1"/>
    <xf numFmtId="0" fontId="4" fillId="0" borderId="38" xfId="0" applyFont="1" applyBorder="1"/>
    <xf numFmtId="0" fontId="4" fillId="0" borderId="39" xfId="0" applyFont="1" applyBorder="1"/>
    <xf numFmtId="1" fontId="0" fillId="0" borderId="0" xfId="0" applyNumberFormat="1"/>
    <xf numFmtId="0" fontId="2" fillId="0" borderId="41" xfId="0" applyFont="1" applyBorder="1" applyProtection="1"/>
    <xf numFmtId="49" fontId="2" fillId="0" borderId="41" xfId="0" applyNumberFormat="1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0" fontId="6" fillId="2" borderId="29" xfId="0" applyFont="1" applyFill="1" applyBorder="1" applyProtection="1"/>
    <xf numFmtId="0" fontId="6" fillId="2" borderId="30" xfId="0" applyFont="1" applyFill="1" applyBorder="1" applyProtection="1"/>
    <xf numFmtId="0" fontId="6" fillId="2" borderId="42" xfId="0" applyFont="1" applyFill="1" applyBorder="1" applyProtection="1"/>
    <xf numFmtId="0" fontId="6" fillId="0" borderId="8" xfId="0" applyFont="1" applyBorder="1" applyProtection="1"/>
    <xf numFmtId="0" fontId="6" fillId="0" borderId="5" xfId="0" applyFont="1" applyBorder="1" applyProtection="1"/>
    <xf numFmtId="1" fontId="6" fillId="0" borderId="6" xfId="0" applyNumberFormat="1" applyFont="1" applyBorder="1" applyProtection="1"/>
    <xf numFmtId="0" fontId="6" fillId="0" borderId="4" xfId="0" applyFont="1" applyBorder="1" applyProtection="1"/>
    <xf numFmtId="1" fontId="6" fillId="0" borderId="7" xfId="0" applyNumberFormat="1" applyFont="1" applyBorder="1" applyProtection="1"/>
    <xf numFmtId="0" fontId="6" fillId="2" borderId="31" xfId="0" applyFont="1" applyFill="1" applyBorder="1" applyProtection="1"/>
    <xf numFmtId="0" fontId="6" fillId="2" borderId="0" xfId="0" applyFont="1" applyFill="1" applyBorder="1" applyProtection="1"/>
    <xf numFmtId="0" fontId="6" fillId="2" borderId="43" xfId="0" applyFont="1" applyFill="1" applyBorder="1" applyProtection="1"/>
    <xf numFmtId="0" fontId="6" fillId="0" borderId="14" xfId="0" applyFont="1" applyBorder="1" applyProtection="1"/>
    <xf numFmtId="0" fontId="6" fillId="0" borderId="11" xfId="0" applyFont="1" applyBorder="1" applyProtection="1"/>
    <xf numFmtId="1" fontId="6" fillId="0" borderId="12" xfId="0" applyNumberFormat="1" applyFont="1" applyBorder="1" applyProtection="1"/>
    <xf numFmtId="0" fontId="6" fillId="0" borderId="10" xfId="0" applyFont="1" applyBorder="1" applyProtection="1"/>
    <xf numFmtId="1" fontId="6" fillId="0" borderId="13" xfId="0" applyNumberFormat="1" applyFont="1" applyBorder="1" applyProtection="1"/>
    <xf numFmtId="0" fontId="6" fillId="2" borderId="33" xfId="0" applyFont="1" applyFill="1" applyBorder="1" applyProtection="1"/>
    <xf numFmtId="0" fontId="6" fillId="2" borderId="34" xfId="0" applyFont="1" applyFill="1" applyBorder="1" applyProtection="1"/>
    <xf numFmtId="0" fontId="6" fillId="2" borderId="44" xfId="0" applyFont="1" applyFill="1" applyBorder="1" applyProtection="1"/>
    <xf numFmtId="0" fontId="6" fillId="0" borderId="20" xfId="0" applyFont="1" applyBorder="1" applyProtection="1"/>
    <xf numFmtId="0" fontId="6" fillId="0" borderId="17" xfId="0" applyFont="1" applyBorder="1" applyProtection="1"/>
    <xf numFmtId="1" fontId="6" fillId="0" borderId="18" xfId="0" applyNumberFormat="1" applyFont="1" applyBorder="1" applyProtection="1"/>
    <xf numFmtId="0" fontId="6" fillId="0" borderId="16" xfId="0" applyFont="1" applyBorder="1" applyProtection="1"/>
    <xf numFmtId="1" fontId="6" fillId="0" borderId="19" xfId="0" applyNumberFormat="1" applyFont="1" applyBorder="1" applyProtection="1"/>
    <xf numFmtId="0" fontId="6" fillId="2" borderId="22" xfId="0" applyFont="1" applyFill="1" applyBorder="1" applyProtection="1"/>
    <xf numFmtId="0" fontId="6" fillId="2" borderId="23" xfId="0" applyFont="1" applyFill="1" applyBorder="1" applyProtection="1"/>
    <xf numFmtId="0" fontId="6" fillId="2" borderId="24" xfId="0" applyFont="1" applyFill="1" applyBorder="1" applyProtection="1"/>
    <xf numFmtId="0" fontId="6" fillId="2" borderId="32" xfId="0" applyFont="1" applyFill="1" applyBorder="1" applyProtection="1"/>
    <xf numFmtId="0" fontId="6" fillId="2" borderId="45" xfId="0" applyFont="1" applyFill="1" applyBorder="1" applyProtection="1"/>
    <xf numFmtId="0" fontId="5" fillId="3" borderId="46" xfId="0" applyFont="1" applyFill="1" applyBorder="1" applyProtection="1"/>
    <xf numFmtId="0" fontId="7" fillId="0" borderId="47" xfId="0" applyFont="1" applyBorder="1" applyProtection="1"/>
    <xf numFmtId="0" fontId="7" fillId="0" borderId="37" xfId="0" applyFont="1" applyBorder="1" applyProtection="1"/>
    <xf numFmtId="1" fontId="7" fillId="0" borderId="38" xfId="0" applyNumberFormat="1" applyFont="1" applyBorder="1" applyProtection="1"/>
    <xf numFmtId="0" fontId="7" fillId="0" borderId="38" xfId="0" applyFont="1" applyBorder="1" applyProtection="1"/>
    <xf numFmtId="0" fontId="7" fillId="0" borderId="36" xfId="0" applyFont="1" applyBorder="1" applyProtection="1"/>
    <xf numFmtId="0" fontId="5" fillId="3" borderId="49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1" fontId="0" fillId="0" borderId="0" xfId="0" applyNumberFormat="1" applyProtection="1"/>
    <xf numFmtId="0" fontId="3" fillId="0" borderId="0" xfId="0" applyFont="1" applyProtection="1"/>
    <xf numFmtId="0" fontId="6" fillId="0" borderId="0" xfId="0" applyFont="1" applyProtection="1"/>
    <xf numFmtId="0" fontId="3" fillId="0" borderId="50" xfId="0" applyFont="1" applyBorder="1" applyAlignment="1" applyProtection="1">
      <alignment horizontal="center"/>
    </xf>
    <xf numFmtId="0" fontId="3" fillId="0" borderId="5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2" xfId="0" applyFont="1" applyBorder="1" applyAlignment="1" applyProtection="1">
      <alignment horizontal="center"/>
    </xf>
    <xf numFmtId="0" fontId="3" fillId="0" borderId="53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4" fillId="0" borderId="54" xfId="0" applyFont="1" applyBorder="1" applyAlignment="1" applyProtection="1">
      <alignment horizontal="center"/>
    </xf>
    <xf numFmtId="0" fontId="4" fillId="0" borderId="5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2" xfId="0" applyFont="1" applyBorder="1" applyAlignment="1" applyProtection="1">
      <alignment horizontal="center"/>
    </xf>
    <xf numFmtId="0" fontId="3" fillId="0" borderId="56" xfId="0" applyFont="1" applyBorder="1" applyAlignment="1" applyProtection="1">
      <alignment horizontal="center"/>
    </xf>
    <xf numFmtId="0" fontId="3" fillId="0" borderId="57" xfId="0" applyFont="1" applyBorder="1" applyAlignment="1" applyProtection="1">
      <alignment horizontal="center"/>
    </xf>
    <xf numFmtId="0" fontId="3" fillId="0" borderId="58" xfId="0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/>
    </xf>
    <xf numFmtId="0" fontId="4" fillId="0" borderId="6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/>
    <xf numFmtId="49" fontId="2" fillId="0" borderId="26" xfId="0" applyNumberFormat="1" applyFont="1" applyBorder="1" applyProtection="1"/>
    <xf numFmtId="0" fontId="2" fillId="0" borderId="70" xfId="0" applyFont="1" applyBorder="1" applyProtection="1"/>
    <xf numFmtId="1" fontId="7" fillId="4" borderId="38" xfId="0" applyNumberFormat="1" applyFont="1" applyFill="1" applyBorder="1" applyProtection="1"/>
    <xf numFmtId="0" fontId="3" fillId="0" borderId="0" xfId="1" applyFont="1" applyAlignment="1" applyProtection="1">
      <protection locked="0"/>
    </xf>
    <xf numFmtId="15" fontId="4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</xf>
    <xf numFmtId="0" fontId="1" fillId="0" borderId="0" xfId="1" applyFont="1" applyAlignment="1" applyProtection="1">
      <protection locked="0"/>
    </xf>
    <xf numFmtId="0" fontId="1" fillId="0" borderId="0" xfId="1" applyAlignment="1" applyProtection="1"/>
    <xf numFmtId="0" fontId="0" fillId="0" borderId="0" xfId="0" applyAlignment="1"/>
    <xf numFmtId="0" fontId="6" fillId="0" borderId="0" xfId="0" applyFont="1" applyAlignme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left"/>
    </xf>
    <xf numFmtId="0" fontId="6" fillId="0" borderId="0" xfId="0" applyFont="1" applyAlignment="1"/>
    <xf numFmtId="0" fontId="11" fillId="0" borderId="54" xfId="0" applyFont="1" applyBorder="1" applyAlignment="1" applyProtection="1"/>
    <xf numFmtId="164" fontId="6" fillId="0" borderId="0" xfId="0" applyNumberFormat="1" applyFont="1" applyAlignment="1"/>
    <xf numFmtId="165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165" fontId="3" fillId="0" borderId="69" xfId="0" applyNumberFormat="1" applyFont="1" applyBorder="1" applyAlignment="1" applyProtection="1">
      <alignment horizontal="center"/>
    </xf>
    <xf numFmtId="165" fontId="3" fillId="0" borderId="71" xfId="0" applyNumberFormat="1" applyFont="1" applyBorder="1" applyAlignment="1" applyProtection="1">
      <alignment horizontal="center"/>
    </xf>
    <xf numFmtId="0" fontId="16" fillId="5" borderId="90" xfId="0" applyFont="1" applyFill="1" applyBorder="1"/>
    <xf numFmtId="0" fontId="16" fillId="5" borderId="91" xfId="0" applyFont="1" applyFill="1" applyBorder="1"/>
    <xf numFmtId="49" fontId="16" fillId="5" borderId="91" xfId="0" applyNumberFormat="1" applyFont="1" applyFill="1" applyBorder="1"/>
    <xf numFmtId="165" fontId="16" fillId="5" borderId="91" xfId="0" applyNumberFormat="1" applyFont="1" applyFill="1" applyBorder="1"/>
    <xf numFmtId="1" fontId="16" fillId="5" borderId="91" xfId="0" applyNumberFormat="1" applyFont="1" applyFill="1" applyBorder="1"/>
    <xf numFmtId="166" fontId="16" fillId="5" borderId="91" xfId="0" applyNumberFormat="1" applyFont="1" applyFill="1" applyBorder="1"/>
    <xf numFmtId="166" fontId="0" fillId="0" borderId="0" xfId="0" applyNumberFormat="1"/>
    <xf numFmtId="165" fontId="0" fillId="0" borderId="0" xfId="0" applyNumberFormat="1"/>
    <xf numFmtId="0" fontId="17" fillId="0" borderId="0" xfId="0" applyFont="1" applyProtection="1">
      <protection locked="0"/>
    </xf>
    <xf numFmtId="0" fontId="17" fillId="0" borderId="0" xfId="0" applyFont="1" applyProtection="1"/>
    <xf numFmtId="0" fontId="3" fillId="0" borderId="35" xfId="0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0" fontId="3" fillId="0" borderId="8" xfId="0" applyFont="1" applyBorder="1"/>
    <xf numFmtId="1" fontId="3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0" fontId="3" fillId="0" borderId="14" xfId="0" applyFont="1" applyBorder="1"/>
    <xf numFmtId="1" fontId="3" fillId="0" borderId="15" xfId="0" applyNumberFormat="1" applyFont="1" applyBorder="1"/>
    <xf numFmtId="0" fontId="3" fillId="0" borderId="16" xfId="0" applyFont="1" applyBorder="1"/>
    <xf numFmtId="0" fontId="3" fillId="0" borderId="17" xfId="0" applyFont="1" applyBorder="1"/>
    <xf numFmtId="1" fontId="3" fillId="0" borderId="18" xfId="0" applyNumberFormat="1" applyFont="1" applyBorder="1"/>
    <xf numFmtId="1" fontId="3" fillId="0" borderId="19" xfId="0" applyNumberFormat="1" applyFont="1" applyBorder="1"/>
    <xf numFmtId="0" fontId="3" fillId="0" borderId="20" xfId="0" applyFont="1" applyBorder="1"/>
    <xf numFmtId="1" fontId="3" fillId="0" borderId="21" xfId="0" applyNumberFormat="1" applyFont="1" applyBorder="1"/>
    <xf numFmtId="0" fontId="3" fillId="0" borderId="35" xfId="0" applyFont="1" applyBorder="1" applyProtection="1"/>
    <xf numFmtId="0" fontId="3" fillId="0" borderId="40" xfId="0" applyFont="1" applyBorder="1" applyProtection="1">
      <protection locked="0"/>
    </xf>
    <xf numFmtId="0" fontId="4" fillId="0" borderId="72" xfId="0" applyFont="1" applyBorder="1" applyAlignment="1" applyProtection="1">
      <alignment horizontal="center"/>
    </xf>
    <xf numFmtId="0" fontId="4" fillId="0" borderId="73" xfId="0" applyFont="1" applyBorder="1" applyAlignment="1" applyProtection="1">
      <alignment horizontal="center"/>
    </xf>
    <xf numFmtId="0" fontId="4" fillId="0" borderId="74" xfId="0" applyFont="1" applyBorder="1" applyAlignment="1" applyProtection="1">
      <alignment horizontal="center"/>
    </xf>
    <xf numFmtId="0" fontId="5" fillId="3" borderId="76" xfId="0" applyFont="1" applyFill="1" applyBorder="1" applyAlignment="1">
      <alignment horizontal="center" vertical="top" wrapText="1"/>
    </xf>
    <xf numFmtId="0" fontId="0" fillId="0" borderId="76" xfId="0" applyBorder="1" applyAlignment="1">
      <alignment horizontal="center" vertical="top"/>
    </xf>
    <xf numFmtId="0" fontId="0" fillId="0" borderId="77" xfId="0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5" fillId="3" borderId="75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1" fontId="10" fillId="4" borderId="78" xfId="0" applyNumberFormat="1" applyFont="1" applyFill="1" applyBorder="1" applyAlignment="1">
      <alignment horizontal="center" vertical="center"/>
    </xf>
    <xf numFmtId="0" fontId="10" fillId="4" borderId="79" xfId="0" applyFont="1" applyFill="1" applyBorder="1" applyAlignment="1">
      <alignment horizontal="center" vertical="center"/>
    </xf>
    <xf numFmtId="0" fontId="10" fillId="4" borderId="80" xfId="0" applyFont="1" applyFill="1" applyBorder="1" applyAlignment="1">
      <alignment horizontal="center" vertical="center"/>
    </xf>
    <xf numFmtId="0" fontId="5" fillId="3" borderId="75" xfId="0" applyFont="1" applyFill="1" applyBorder="1" applyAlignment="1" applyProtection="1">
      <alignment horizontal="center" vertical="top" wrapText="1"/>
    </xf>
    <xf numFmtId="0" fontId="0" fillId="0" borderId="76" xfId="0" applyBorder="1" applyAlignment="1" applyProtection="1">
      <alignment horizontal="center" vertical="top"/>
    </xf>
    <xf numFmtId="0" fontId="0" fillId="0" borderId="81" xfId="0" applyBorder="1" applyAlignment="1" applyProtection="1">
      <alignment horizontal="center" vertical="top"/>
    </xf>
    <xf numFmtId="0" fontId="5" fillId="3" borderId="27" xfId="0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32" xfId="0" applyBorder="1" applyAlignment="1" applyProtection="1">
      <alignment horizontal="center" vertical="top"/>
    </xf>
    <xf numFmtId="0" fontId="0" fillId="0" borderId="28" xfId="0" applyBorder="1" applyAlignment="1" applyProtection="1">
      <alignment horizontal="center" vertical="top"/>
    </xf>
    <xf numFmtId="0" fontId="0" fillId="0" borderId="24" xfId="0" applyBorder="1" applyAlignment="1" applyProtection="1">
      <alignment horizontal="center" vertical="top"/>
    </xf>
    <xf numFmtId="0" fontId="0" fillId="0" borderId="45" xfId="0" applyBorder="1" applyAlignment="1" applyProtection="1">
      <alignment horizontal="center" vertical="top"/>
    </xf>
    <xf numFmtId="0" fontId="5" fillId="3" borderId="82" xfId="0" applyFont="1" applyFill="1" applyBorder="1" applyAlignment="1" applyProtection="1">
      <alignment horizontal="left" vertical="top"/>
      <protection locked="0"/>
    </xf>
    <xf numFmtId="0" fontId="0" fillId="0" borderId="77" xfId="0" applyBorder="1" applyAlignment="1" applyProtection="1">
      <alignment horizontal="left" vertical="top"/>
      <protection locked="0"/>
    </xf>
    <xf numFmtId="0" fontId="5" fillId="3" borderId="53" xfId="0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83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77" xfId="0" applyBorder="1" applyAlignment="1" applyProtection="1">
      <alignment horizontal="center" vertical="top"/>
    </xf>
    <xf numFmtId="0" fontId="0" fillId="0" borderId="23" xfId="0" applyBorder="1" applyAlignment="1" applyProtection="1">
      <alignment horizontal="center" vertical="top"/>
    </xf>
    <xf numFmtId="0" fontId="0" fillId="0" borderId="25" xfId="0" applyBorder="1" applyAlignment="1" applyProtection="1">
      <alignment horizontal="center" vertical="top"/>
    </xf>
    <xf numFmtId="0" fontId="2" fillId="3" borderId="84" xfId="0" applyFont="1" applyFill="1" applyBorder="1" applyAlignment="1" applyProtection="1"/>
    <xf numFmtId="0" fontId="0" fillId="0" borderId="3" xfId="0" applyBorder="1" applyAlignment="1" applyProtection="1"/>
    <xf numFmtId="0" fontId="5" fillId="3" borderId="48" xfId="0" applyFont="1" applyFill="1" applyBorder="1" applyAlignment="1" applyProtection="1">
      <alignment horizontal="center" vertical="top" wrapText="1"/>
    </xf>
    <xf numFmtId="0" fontId="5" fillId="3" borderId="85" xfId="0" applyFont="1" applyFill="1" applyBorder="1" applyAlignment="1" applyProtection="1">
      <alignment horizontal="center" vertical="top"/>
    </xf>
    <xf numFmtId="0" fontId="5" fillId="3" borderId="86" xfId="0" applyFont="1" applyFill="1" applyBorder="1" applyAlignment="1" applyProtection="1">
      <alignment horizontal="center" vertical="top"/>
    </xf>
    <xf numFmtId="0" fontId="5" fillId="3" borderId="46" xfId="0" applyFont="1" applyFill="1" applyBorder="1" applyAlignment="1" applyProtection="1">
      <alignment horizontal="center" vertical="top" wrapText="1"/>
    </xf>
    <xf numFmtId="0" fontId="5" fillId="3" borderId="46" xfId="0" applyFont="1" applyFill="1" applyBorder="1" applyAlignment="1" applyProtection="1">
      <alignment horizontal="center" vertical="top"/>
    </xf>
    <xf numFmtId="0" fontId="3" fillId="0" borderId="87" xfId="0" applyFont="1" applyBorder="1" applyAlignment="1"/>
    <xf numFmtId="0" fontId="0" fillId="0" borderId="59" xfId="0" applyBorder="1" applyAlignment="1"/>
    <xf numFmtId="0" fontId="0" fillId="0" borderId="88" xfId="0" applyBorder="1" applyAlignment="1"/>
    <xf numFmtId="0" fontId="5" fillId="0" borderId="87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89" xfId="0" applyFont="1" applyBorder="1" applyAlignment="1" applyProtection="1">
      <alignment horizontal="center"/>
      <protection locked="0"/>
    </xf>
    <xf numFmtId="0" fontId="5" fillId="0" borderId="88" xfId="0" applyFont="1" applyBorder="1" applyAlignment="1" applyProtection="1">
      <alignment horizontal="center"/>
      <protection locked="0"/>
    </xf>
    <xf numFmtId="0" fontId="3" fillId="0" borderId="59" xfId="0" applyFont="1" applyBorder="1" applyAlignment="1"/>
    <xf numFmtId="0" fontId="3" fillId="0" borderId="89" xfId="0" applyFont="1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371475</xdr:colOff>
      <xdr:row>1</xdr:row>
      <xdr:rowOff>0</xdr:rowOff>
    </xdr:to>
    <xdr:pic>
      <xdr:nvPicPr>
        <xdr:cNvPr id="1077" name="Picture 1" descr="SF_FakoOstschweiz">
          <a:extLst>
            <a:ext uri="{FF2B5EF4-FFF2-40B4-BE49-F238E27FC236}">
              <a16:creationId xmlns:a16="http://schemas.microsoft.com/office/drawing/2014/main" xmlns="" id="{A51C00FB-F6EF-498D-BB78-23D0B061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28700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1028700</xdr:colOff>
      <xdr:row>1</xdr:row>
      <xdr:rowOff>66675</xdr:rowOff>
    </xdr:to>
    <xdr:pic>
      <xdr:nvPicPr>
        <xdr:cNvPr id="1078" name="Picture 2" descr="SF_FakoOstschweiz">
          <a:extLst>
            <a:ext uri="{FF2B5EF4-FFF2-40B4-BE49-F238E27FC236}">
              <a16:creationId xmlns:a16="http://schemas.microsoft.com/office/drawing/2014/main" xmlns="" id="{357E19DE-DB02-41D5-806C-D21346D2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9525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.morscher@bluewin.ch" TargetMode="External"/><Relationship Id="rId2" Type="http://schemas.openxmlformats.org/officeDocument/2006/relationships/hyperlink" Target="mailto:c.froewis@innonav.at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4"/>
  <sheetViews>
    <sheetView tabSelected="1" topLeftCell="A20" workbookViewId="0">
      <selection activeCell="J42" sqref="J42"/>
    </sheetView>
  </sheetViews>
  <sheetFormatPr baseColWidth="10" defaultColWidth="11.5" defaultRowHeight="12" x14ac:dyDescent="0"/>
  <cols>
    <col min="1" max="1" width="16.6640625" customWidth="1"/>
    <col min="2" max="2" width="22.83203125" customWidth="1"/>
    <col min="3" max="3" width="22.5" customWidth="1"/>
    <col min="4" max="4" width="22.83203125" bestFit="1" customWidth="1"/>
    <col min="5" max="10" width="5.6640625" customWidth="1"/>
  </cols>
  <sheetData>
    <row r="1" spans="1:11" ht="81" customHeight="1"/>
    <row r="2" spans="1:11" s="1" customFormat="1" ht="13.5" customHeight="1">
      <c r="A2" s="92"/>
      <c r="B2" s="93"/>
      <c r="C2" s="93"/>
      <c r="D2" s="93"/>
      <c r="E2" s="93"/>
      <c r="F2" s="93"/>
      <c r="G2" s="93"/>
      <c r="H2" s="93"/>
      <c r="I2" s="93"/>
      <c r="J2" s="93"/>
    </row>
    <row r="3" spans="1:11" ht="29" thickBot="1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1" s="1" customFormat="1" ht="27">
      <c r="A4" s="92"/>
      <c r="B4" s="93"/>
      <c r="C4" s="93"/>
      <c r="D4" s="93"/>
      <c r="E4" s="93"/>
      <c r="F4" s="93"/>
      <c r="G4" s="93"/>
      <c r="H4" s="93"/>
      <c r="I4" s="93"/>
      <c r="J4" s="93"/>
    </row>
    <row r="5" spans="1:11" s="1" customFormat="1" ht="18">
      <c r="A5" s="99" t="s">
        <v>1</v>
      </c>
      <c r="B5" s="57"/>
      <c r="C5" s="94"/>
      <c r="D5" s="100" t="s">
        <v>2</v>
      </c>
      <c r="E5" s="57"/>
      <c r="F5" s="57"/>
      <c r="G5" s="57"/>
      <c r="H5" s="57"/>
      <c r="I5" s="57"/>
      <c r="J5" s="57"/>
    </row>
    <row r="6" spans="1:11" s="1" customFormat="1" ht="15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1" s="1" customFormat="1" ht="18">
      <c r="A7" s="84" t="s">
        <v>3</v>
      </c>
      <c r="B7" s="57"/>
      <c r="C7" s="57">
        <v>1</v>
      </c>
      <c r="D7" s="57" t="s">
        <v>4</v>
      </c>
      <c r="E7" s="57"/>
      <c r="F7" s="57"/>
      <c r="G7" s="57"/>
      <c r="H7" s="57"/>
      <c r="I7" s="57"/>
      <c r="J7" s="57"/>
    </row>
    <row r="8" spans="1:11" s="1" customFormat="1" ht="15">
      <c r="A8" s="57"/>
      <c r="B8" s="57"/>
      <c r="C8" s="57">
        <v>2</v>
      </c>
      <c r="D8" s="57" t="s">
        <v>5</v>
      </c>
      <c r="E8" s="57"/>
      <c r="F8" s="57"/>
      <c r="G8" s="57"/>
      <c r="H8" s="57"/>
      <c r="I8" s="57"/>
      <c r="J8" s="57"/>
    </row>
    <row r="9" spans="1:11" s="1" customFormat="1" ht="15">
      <c r="A9" s="57"/>
      <c r="B9" s="57"/>
      <c r="C9" s="57">
        <v>3</v>
      </c>
      <c r="D9" s="57" t="s">
        <v>6</v>
      </c>
      <c r="E9" s="57"/>
      <c r="F9" s="57"/>
      <c r="G9" s="57"/>
      <c r="H9" s="57"/>
      <c r="I9" s="57"/>
      <c r="J9" s="57"/>
    </row>
    <row r="10" spans="1:11" s="1" customFormat="1" ht="15">
      <c r="A10" s="57"/>
      <c r="B10" s="57"/>
      <c r="C10" s="57">
        <v>4</v>
      </c>
      <c r="D10" s="57" t="s">
        <v>7</v>
      </c>
      <c r="E10" s="57"/>
      <c r="F10" s="57"/>
      <c r="G10" s="57"/>
      <c r="H10" s="57"/>
      <c r="I10" s="57"/>
      <c r="J10" s="57"/>
    </row>
    <row r="11" spans="1:11" s="1" customFormat="1" ht="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/>
    </row>
    <row r="12" spans="1:11" s="1" customFormat="1" ht="15">
      <c r="A12" s="57" t="s">
        <v>8</v>
      </c>
      <c r="B12" s="57"/>
      <c r="C12" s="75" t="s">
        <v>9</v>
      </c>
      <c r="D12" s="57" t="s">
        <v>10</v>
      </c>
      <c r="E12" s="57"/>
      <c r="F12" s="57"/>
      <c r="G12" s="57"/>
      <c r="H12" s="57"/>
      <c r="I12" s="57"/>
      <c r="J12" s="57"/>
    </row>
    <row r="13" spans="1:11" s="1" customFormat="1" ht="15">
      <c r="A13" s="57"/>
      <c r="B13" s="57"/>
      <c r="C13" s="75" t="s">
        <v>11</v>
      </c>
      <c r="D13" s="57" t="s">
        <v>12</v>
      </c>
      <c r="E13" s="57"/>
      <c r="F13" s="57"/>
      <c r="G13" s="57"/>
      <c r="H13" s="57"/>
      <c r="I13" s="57"/>
      <c r="J13" s="57"/>
    </row>
    <row r="14" spans="1:11" s="1" customFormat="1" ht="15">
      <c r="A14" s="57"/>
      <c r="B14" s="57"/>
      <c r="C14" s="75" t="s">
        <v>13</v>
      </c>
      <c r="D14" s="57" t="s">
        <v>14</v>
      </c>
      <c r="E14" s="57"/>
      <c r="F14" s="57"/>
      <c r="G14" s="57"/>
      <c r="H14" s="57"/>
      <c r="I14" s="57"/>
      <c r="J14" s="57"/>
    </row>
    <row r="15" spans="1:11" s="1" customFormat="1" ht="15">
      <c r="A15" s="57"/>
      <c r="B15" s="57"/>
      <c r="C15" s="90" t="s">
        <v>15</v>
      </c>
      <c r="D15" s="57" t="s">
        <v>16</v>
      </c>
      <c r="E15" s="57"/>
      <c r="F15" s="57"/>
      <c r="G15" s="57"/>
      <c r="H15" s="57"/>
      <c r="I15" s="57"/>
      <c r="J15" s="57"/>
    </row>
    <row r="16" spans="1:11" s="1" customFormat="1" ht="15">
      <c r="A16" s="57"/>
      <c r="B16" s="57"/>
      <c r="C16" s="95" t="s">
        <v>17</v>
      </c>
      <c r="D16" s="96" t="s">
        <v>18</v>
      </c>
      <c r="E16" s="57"/>
      <c r="F16" s="57"/>
      <c r="G16" s="57"/>
      <c r="H16" s="57"/>
      <c r="I16" s="57"/>
      <c r="J16" s="57"/>
    </row>
    <row r="17" spans="1:11" s="1" customFormat="1" ht="15">
      <c r="A17" s="57"/>
      <c r="B17" s="57"/>
      <c r="C17" s="95"/>
      <c r="D17" s="96"/>
      <c r="E17" s="57"/>
      <c r="F17" s="57"/>
      <c r="G17" s="57"/>
      <c r="H17" s="57"/>
      <c r="I17" s="57"/>
      <c r="J17" s="57"/>
    </row>
    <row r="18" spans="1:11" s="107" customFormat="1" ht="17">
      <c r="A18" s="86"/>
      <c r="B18" s="105" t="s">
        <v>19</v>
      </c>
      <c r="C18" s="106" t="s">
        <v>20</v>
      </c>
      <c r="D18" s="106" t="s">
        <v>21</v>
      </c>
      <c r="E18" s="86"/>
      <c r="G18" s="86"/>
      <c r="H18" s="86"/>
      <c r="I18" s="86"/>
      <c r="J18" s="86"/>
    </row>
    <row r="19" spans="1:11" s="1" customFormat="1" ht="17">
      <c r="A19" s="101" t="s">
        <v>22</v>
      </c>
      <c r="B19" s="101" t="s">
        <v>23</v>
      </c>
      <c r="C19" s="103">
        <v>43422</v>
      </c>
      <c r="D19" s="104">
        <v>0.41666666666666669</v>
      </c>
      <c r="E19" s="85"/>
      <c r="F19" s="98"/>
      <c r="G19" s="98"/>
      <c r="H19" s="98"/>
      <c r="I19" s="98"/>
      <c r="J19" s="97"/>
    </row>
    <row r="20" spans="1:11" s="1" customFormat="1" ht="17">
      <c r="A20" s="101" t="s">
        <v>24</v>
      </c>
      <c r="B20" s="101" t="s">
        <v>25</v>
      </c>
      <c r="C20" s="103">
        <v>43450</v>
      </c>
      <c r="D20" s="104">
        <v>0.41666666666666669</v>
      </c>
      <c r="E20" s="85"/>
      <c r="F20" s="98"/>
      <c r="G20" s="98"/>
      <c r="H20" s="98"/>
      <c r="I20" s="98"/>
      <c r="J20" s="98"/>
    </row>
    <row r="21" spans="1:11" s="1" customFormat="1" ht="17">
      <c r="A21" s="101"/>
      <c r="B21" s="101"/>
      <c r="C21" s="103"/>
      <c r="D21" s="104"/>
      <c r="E21" s="85"/>
      <c r="F21" s="98"/>
      <c r="G21" s="98"/>
      <c r="H21" s="98"/>
      <c r="I21" s="98"/>
      <c r="J21" s="98"/>
    </row>
    <row r="22" spans="1:11" s="1" customFormat="1" ht="17">
      <c r="A22" s="58"/>
      <c r="B22" s="58"/>
      <c r="C22" s="91"/>
      <c r="D22" s="58"/>
      <c r="E22" s="85"/>
      <c r="F22" s="85"/>
      <c r="G22" s="85"/>
      <c r="H22" s="58"/>
      <c r="I22" s="57"/>
      <c r="J22" s="58"/>
    </row>
    <row r="23" spans="1:11" s="1" customFormat="1" ht="15">
      <c r="A23" s="119" t="s">
        <v>26</v>
      </c>
      <c r="B23" s="118" t="s">
        <v>27</v>
      </c>
      <c r="C23" s="118"/>
      <c r="D23" s="118" t="s">
        <v>28</v>
      </c>
      <c r="F23" s="86"/>
      <c r="G23" s="86"/>
    </row>
    <row r="24" spans="1:11" s="1" customFormat="1" ht="15">
      <c r="A24" s="118"/>
      <c r="B24" s="118" t="s">
        <v>29</v>
      </c>
      <c r="C24" s="118"/>
      <c r="D24" s="118" t="s">
        <v>30</v>
      </c>
      <c r="F24" s="86"/>
    </row>
    <row r="25" spans="1:11" s="1" customFormat="1" ht="15">
      <c r="A25" s="118"/>
      <c r="B25" s="118" t="s">
        <v>31</v>
      </c>
      <c r="C25" s="118"/>
      <c r="D25" s="118" t="s">
        <v>32</v>
      </c>
      <c r="F25" s="86"/>
    </row>
    <row r="26" spans="1:11" s="1" customFormat="1" ht="15">
      <c r="A26" s="118"/>
      <c r="B26" s="118" t="s">
        <v>33</v>
      </c>
      <c r="C26" s="118"/>
      <c r="D26" s="118" t="s">
        <v>34</v>
      </c>
      <c r="E26" s="57"/>
      <c r="F26" s="57"/>
      <c r="G26" s="57"/>
      <c r="H26" s="57"/>
      <c r="I26" s="57"/>
      <c r="J26" s="57"/>
      <c r="K26"/>
    </row>
    <row r="27" spans="1:11" s="1" customFormat="1" ht="15">
      <c r="A27" s="57"/>
      <c r="B27" s="57"/>
      <c r="C27" s="57"/>
      <c r="D27" s="118" t="s">
        <v>35</v>
      </c>
      <c r="E27" s="57"/>
      <c r="F27" s="57"/>
      <c r="G27" s="57"/>
      <c r="H27" s="57"/>
      <c r="I27" s="57"/>
      <c r="J27" s="57"/>
      <c r="K27"/>
    </row>
    <row r="28" spans="1:11" s="1" customFormat="1" ht="15">
      <c r="A28" s="86" t="s">
        <v>22</v>
      </c>
      <c r="B28" s="57"/>
      <c r="C28" s="57"/>
      <c r="D28" s="57"/>
      <c r="E28" s="57"/>
      <c r="F28" s="57"/>
      <c r="G28" s="57"/>
      <c r="H28" s="57"/>
      <c r="I28" s="57"/>
      <c r="J28" s="57"/>
      <c r="K28"/>
    </row>
    <row r="29" spans="1:11" s="1" customFormat="1" ht="16" thickBo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/>
    </row>
    <row r="30" spans="1:11" s="1" customFormat="1" ht="17" thickTop="1" thickBot="1">
      <c r="A30" s="59" t="s">
        <v>36</v>
      </c>
      <c r="B30" s="59" t="s">
        <v>37</v>
      </c>
      <c r="C30" s="59" t="s">
        <v>38</v>
      </c>
      <c r="D30" s="59" t="s">
        <v>39</v>
      </c>
      <c r="E30" s="141" t="s">
        <v>40</v>
      </c>
      <c r="F30" s="142"/>
      <c r="G30" s="143" t="s">
        <v>41</v>
      </c>
      <c r="H30" s="143"/>
      <c r="I30" s="141" t="s">
        <v>42</v>
      </c>
      <c r="J30" s="142"/>
      <c r="K30"/>
    </row>
    <row r="31" spans="1:11" s="1" customFormat="1" ht="17" thickTop="1" thickBot="1">
      <c r="A31" s="60">
        <v>1</v>
      </c>
      <c r="B31" s="61">
        <v>1</v>
      </c>
      <c r="C31" s="61">
        <v>2</v>
      </c>
      <c r="D31" s="62">
        <v>4</v>
      </c>
      <c r="E31" s="63"/>
      <c r="F31" s="61"/>
      <c r="G31" s="61"/>
      <c r="H31" s="61"/>
      <c r="I31" s="61"/>
      <c r="J31" s="64"/>
      <c r="K31"/>
    </row>
    <row r="32" spans="1:11" ht="16" thickBot="1">
      <c r="A32" s="108">
        <f>D19</f>
        <v>0.41666666666666669</v>
      </c>
      <c r="B32" s="65" t="str">
        <f>D7</f>
        <v>STV Wigoltingen</v>
      </c>
      <c r="C32" s="65" t="str">
        <f>D8</f>
        <v>FBV Ettenhausen</v>
      </c>
      <c r="D32" s="66" t="str">
        <f>D10</f>
        <v>TS Höchst 2</v>
      </c>
      <c r="E32" s="76">
        <v>11</v>
      </c>
      <c r="F32" s="77">
        <v>9</v>
      </c>
      <c r="G32" s="78">
        <v>11</v>
      </c>
      <c r="H32" s="77">
        <v>6</v>
      </c>
      <c r="I32" s="78">
        <v>9</v>
      </c>
      <c r="J32" s="79">
        <v>11</v>
      </c>
    </row>
    <row r="33" spans="1:10" ht="16" thickBot="1">
      <c r="A33" s="60">
        <v>2</v>
      </c>
      <c r="B33" s="61">
        <v>3</v>
      </c>
      <c r="C33" s="61">
        <v>4</v>
      </c>
      <c r="D33" s="62">
        <v>2</v>
      </c>
      <c r="E33" s="63"/>
      <c r="F33" s="61"/>
      <c r="G33" s="61"/>
      <c r="H33" s="61"/>
      <c r="I33" s="61"/>
      <c r="J33" s="64"/>
    </row>
    <row r="34" spans="1:10" ht="16" thickBot="1">
      <c r="A34" s="108">
        <f>A32+TIME(0,30,0)</f>
        <v>0.4375</v>
      </c>
      <c r="B34" s="67" t="str">
        <f>D9</f>
        <v>JfB Widnau 1</v>
      </c>
      <c r="C34" s="67" t="str">
        <f>D10</f>
        <v>TS Höchst 2</v>
      </c>
      <c r="D34" s="68" t="str">
        <f>D8</f>
        <v>FBV Ettenhausen</v>
      </c>
      <c r="E34" s="76">
        <v>6</v>
      </c>
      <c r="F34" s="77">
        <v>11</v>
      </c>
      <c r="G34" s="78">
        <v>11</v>
      </c>
      <c r="H34" s="77">
        <v>8</v>
      </c>
      <c r="I34" s="78">
        <v>11</v>
      </c>
      <c r="J34" s="79">
        <v>5</v>
      </c>
    </row>
    <row r="35" spans="1:10" ht="16" thickBot="1">
      <c r="A35" s="69">
        <v>3</v>
      </c>
      <c r="B35" s="70">
        <v>2</v>
      </c>
      <c r="C35" s="70">
        <v>3</v>
      </c>
      <c r="D35" s="71">
        <v>1</v>
      </c>
      <c r="E35" s="63"/>
      <c r="F35" s="61"/>
      <c r="G35" s="61"/>
      <c r="H35" s="61"/>
      <c r="I35" s="61"/>
      <c r="J35" s="64"/>
    </row>
    <row r="36" spans="1:10" ht="16" thickBot="1">
      <c r="A36" s="108">
        <f>A34+TIME(0,30,0)</f>
        <v>0.45833333333333331</v>
      </c>
      <c r="B36" s="65" t="str">
        <f>D8</f>
        <v>FBV Ettenhausen</v>
      </c>
      <c r="C36" s="65" t="str">
        <f>D9</f>
        <v>JfB Widnau 1</v>
      </c>
      <c r="D36" s="66" t="str">
        <f>D7</f>
        <v>STV Wigoltingen</v>
      </c>
      <c r="E36" s="76">
        <v>11</v>
      </c>
      <c r="F36" s="77">
        <v>5</v>
      </c>
      <c r="G36" s="78">
        <v>11</v>
      </c>
      <c r="H36" s="77">
        <v>7</v>
      </c>
      <c r="I36" s="78">
        <v>11</v>
      </c>
      <c r="J36" s="79">
        <v>4</v>
      </c>
    </row>
    <row r="37" spans="1:10" ht="16" thickBot="1">
      <c r="A37" s="60">
        <v>4</v>
      </c>
      <c r="B37" s="61">
        <v>1</v>
      </c>
      <c r="C37" s="61">
        <v>4</v>
      </c>
      <c r="D37" s="62">
        <v>3</v>
      </c>
      <c r="E37" s="63"/>
      <c r="F37" s="61"/>
      <c r="G37" s="61"/>
      <c r="H37" s="61"/>
      <c r="I37" s="61"/>
      <c r="J37" s="64"/>
    </row>
    <row r="38" spans="1:10" ht="16" thickBot="1">
      <c r="A38" s="108">
        <f>A36+TIME(0,30,0)</f>
        <v>0.47916666666666663</v>
      </c>
      <c r="B38" s="67" t="str">
        <f>D7</f>
        <v>STV Wigoltingen</v>
      </c>
      <c r="C38" s="67" t="str">
        <f>D10</f>
        <v>TS Höchst 2</v>
      </c>
      <c r="D38" s="68" t="str">
        <f>D9</f>
        <v>JfB Widnau 1</v>
      </c>
      <c r="E38" s="76">
        <v>11</v>
      </c>
      <c r="F38" s="77">
        <v>2</v>
      </c>
      <c r="G38" s="78">
        <v>11</v>
      </c>
      <c r="H38" s="77">
        <v>9</v>
      </c>
      <c r="I38" s="78">
        <v>11</v>
      </c>
      <c r="J38" s="79">
        <v>5</v>
      </c>
    </row>
    <row r="39" spans="1:10" ht="16" thickBot="1">
      <c r="A39" s="69">
        <v>5</v>
      </c>
      <c r="B39" s="70">
        <v>1</v>
      </c>
      <c r="C39" s="70">
        <v>3</v>
      </c>
      <c r="D39" s="71">
        <v>4</v>
      </c>
      <c r="E39" s="63"/>
      <c r="F39" s="61"/>
      <c r="G39" s="61"/>
      <c r="H39" s="61"/>
      <c r="I39" s="61"/>
      <c r="J39" s="64"/>
    </row>
    <row r="40" spans="1:10" ht="16" thickBot="1">
      <c r="A40" s="108">
        <f>A38+TIME(0,30,0)</f>
        <v>0.49999999999999994</v>
      </c>
      <c r="B40" s="65" t="str">
        <f>D7</f>
        <v>STV Wigoltingen</v>
      </c>
      <c r="C40" s="65" t="str">
        <f>D9</f>
        <v>JfB Widnau 1</v>
      </c>
      <c r="D40" s="66" t="str">
        <f>D10</f>
        <v>TS Höchst 2</v>
      </c>
      <c r="E40" s="76">
        <v>11</v>
      </c>
      <c r="F40" s="77">
        <v>3</v>
      </c>
      <c r="G40" s="78">
        <v>11</v>
      </c>
      <c r="H40" s="77">
        <v>4</v>
      </c>
      <c r="I40" s="78">
        <v>11</v>
      </c>
      <c r="J40" s="79">
        <v>5</v>
      </c>
    </row>
    <row r="41" spans="1:10" ht="16" thickBot="1">
      <c r="A41" s="69">
        <v>6</v>
      </c>
      <c r="B41" s="61">
        <v>2</v>
      </c>
      <c r="C41" s="61">
        <v>4</v>
      </c>
      <c r="D41" s="62">
        <v>1</v>
      </c>
      <c r="E41" s="63"/>
      <c r="F41" s="61"/>
      <c r="G41" s="61"/>
      <c r="H41" s="61"/>
      <c r="I41" s="61"/>
      <c r="J41" s="64"/>
    </row>
    <row r="42" spans="1:10" ht="16" thickBot="1">
      <c r="A42" s="109">
        <f>A40+TIME(0,30,0)</f>
        <v>0.52083333333333326</v>
      </c>
      <c r="B42" s="72" t="str">
        <f>D8</f>
        <v>FBV Ettenhausen</v>
      </c>
      <c r="C42" s="72" t="str">
        <f>D10</f>
        <v>TS Höchst 2</v>
      </c>
      <c r="D42" s="73" t="str">
        <f>D7</f>
        <v>STV Wigoltingen</v>
      </c>
      <c r="E42" s="80">
        <v>11</v>
      </c>
      <c r="F42" s="81">
        <v>5</v>
      </c>
      <c r="G42" s="82">
        <v>11</v>
      </c>
      <c r="H42" s="81">
        <v>4</v>
      </c>
      <c r="I42" s="82">
        <v>11</v>
      </c>
      <c r="J42" s="83">
        <v>2</v>
      </c>
    </row>
    <row r="43" spans="1:10" ht="16" thickTop="1">
      <c r="A43" s="74"/>
      <c r="B43" s="74"/>
      <c r="C43" s="74"/>
      <c r="D43" s="74"/>
      <c r="E43" s="74"/>
      <c r="F43" s="74"/>
      <c r="G43" s="74"/>
      <c r="H43" s="74"/>
      <c r="I43" s="74"/>
      <c r="J43" s="74"/>
    </row>
    <row r="44" spans="1:10" ht="15">
      <c r="A44" s="74"/>
      <c r="B44" s="74"/>
      <c r="C44" s="74"/>
      <c r="D44" s="74"/>
      <c r="E44" s="74"/>
      <c r="F44" s="74"/>
      <c r="G44" s="74"/>
      <c r="H44" s="74"/>
      <c r="I44" s="74"/>
      <c r="J44" s="74"/>
    </row>
  </sheetData>
  <mergeCells count="3">
    <mergeCell ref="E30:F30"/>
    <mergeCell ref="G30:H30"/>
    <mergeCell ref="I30:J30"/>
  </mergeCells>
  <phoneticPr fontId="0" type="noConversion"/>
  <dataValidations count="1">
    <dataValidation type="list" allowBlank="1" showInputMessage="1" showErrorMessage="1" error="Es können nur Varianten aus der Vorhandenen Liste ausgewählt werden." sqref="B24">
      <formula1>"2 Gewinnsätze auf 11 max. 15,3 Sätze auf 11 max 15,2 Sätze auf 11 max 15"</formula1>
    </dataValidation>
  </dataValidations>
  <hyperlinks>
    <hyperlink ref="C16" r:id="rId1" display="s.morscher@bluewin.ch"/>
    <hyperlink ref="D16" r:id="rId2"/>
  </hyperlinks>
  <pageMargins left="0.78740157499999996" right="0.78740157499999996" top="0.63277777777777777" bottom="0.984251969" header="0.4921259845" footer="0.4921259845"/>
  <pageSetup paperSize="9" scale="67" orientation="portrait" horizontalDpi="4294967293" verticalDpi="4294967293"/>
  <headerFooter alignWithMargins="0">
    <oddHeader>&amp;LNaWuKo  Zone a&amp;CFeldmeisterschaft</oddHeader>
    <oddFooter>Seite &amp;P&amp;R&amp;F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23"/>
  <sheetViews>
    <sheetView workbookViewId="0">
      <selection activeCell="C18" sqref="C18:G18"/>
    </sheetView>
  </sheetViews>
  <sheetFormatPr baseColWidth="10" defaultColWidth="11.5" defaultRowHeight="12" x14ac:dyDescent="0"/>
  <cols>
    <col min="1" max="1" width="26.1640625" style="2" customWidth="1"/>
    <col min="2" max="2" width="7.6640625" customWidth="1"/>
    <col min="3" max="6" width="7.33203125" customWidth="1"/>
    <col min="7" max="7" width="6.6640625" customWidth="1"/>
    <col min="8" max="9" width="7.33203125" customWidth="1"/>
    <col min="10" max="11" width="7.33203125" style="13" customWidth="1"/>
    <col min="12" max="12" width="6.6640625" customWidth="1"/>
    <col min="13" max="16" width="7.33203125" customWidth="1"/>
    <col min="17" max="17" width="6.6640625" customWidth="1"/>
    <col min="18" max="21" width="7.33203125" customWidth="1"/>
    <col min="22" max="22" width="6.6640625" customWidth="1"/>
    <col min="23" max="24" width="7" hidden="1" customWidth="1"/>
    <col min="25" max="25" width="4.5" hidden="1" customWidth="1"/>
    <col min="26" max="28" width="7" hidden="1" customWidth="1"/>
    <col min="29" max="29" width="4.5" hidden="1" customWidth="1"/>
    <col min="30" max="32" width="7" hidden="1" customWidth="1"/>
    <col min="33" max="33" width="4.5" hidden="1" customWidth="1"/>
    <col min="34" max="34" width="7" hidden="1" customWidth="1"/>
  </cols>
  <sheetData>
    <row r="1" spans="1:34" s="2" customFormat="1" ht="20" customHeight="1" thickTop="1">
      <c r="A1" s="167" t="s">
        <v>22</v>
      </c>
      <c r="B1" s="168"/>
      <c r="C1" s="158" t="str">
        <f>A5</f>
        <v>STV Wigoltingen</v>
      </c>
      <c r="D1" s="159"/>
      <c r="E1" s="159"/>
      <c r="F1" s="159"/>
      <c r="G1" s="173"/>
      <c r="H1" s="158" t="str">
        <f>A8</f>
        <v>FBV Ettenhausen</v>
      </c>
      <c r="I1" s="159"/>
      <c r="J1" s="159"/>
      <c r="K1" s="159"/>
      <c r="L1" s="173"/>
      <c r="M1" s="158" t="str">
        <f>A11</f>
        <v>JfB Widnau 1</v>
      </c>
      <c r="N1" s="159"/>
      <c r="O1" s="159"/>
      <c r="P1" s="159"/>
      <c r="Q1" s="173"/>
      <c r="R1" s="158" t="str">
        <f>A14</f>
        <v>TS Höchst 2</v>
      </c>
      <c r="S1" s="159"/>
      <c r="T1" s="159"/>
      <c r="U1" s="159"/>
      <c r="V1" s="160"/>
      <c r="W1" s="144" t="e">
        <f>#REF!</f>
        <v>#REF!</v>
      </c>
      <c r="X1" s="145"/>
      <c r="Y1" s="145"/>
      <c r="Z1" s="146"/>
      <c r="AA1" s="152" t="e">
        <f>#REF!</f>
        <v>#REF!</v>
      </c>
      <c r="AB1" s="145"/>
      <c r="AC1" s="145"/>
      <c r="AD1" s="146"/>
      <c r="AE1" s="152" t="e">
        <f>#REF!</f>
        <v>#REF!</v>
      </c>
      <c r="AF1" s="145"/>
      <c r="AG1" s="145"/>
      <c r="AH1" s="146"/>
    </row>
    <row r="2" spans="1:34" s="2" customFormat="1" ht="20" customHeight="1">
      <c r="A2" s="169"/>
      <c r="B2" s="170"/>
      <c r="C2" s="161"/>
      <c r="D2" s="162"/>
      <c r="E2" s="162"/>
      <c r="F2" s="162"/>
      <c r="G2" s="174"/>
      <c r="H2" s="161"/>
      <c r="I2" s="162"/>
      <c r="J2" s="162"/>
      <c r="K2" s="162"/>
      <c r="L2" s="174"/>
      <c r="M2" s="161"/>
      <c r="N2" s="162"/>
      <c r="O2" s="162"/>
      <c r="P2" s="162"/>
      <c r="Q2" s="174"/>
      <c r="R2" s="161"/>
      <c r="S2" s="162"/>
      <c r="T2" s="162"/>
      <c r="U2" s="162"/>
      <c r="V2" s="163"/>
      <c r="W2" s="147"/>
      <c r="X2" s="148"/>
      <c r="Y2" s="148"/>
      <c r="Z2" s="149"/>
      <c r="AA2" s="153"/>
      <c r="AB2" s="148"/>
      <c r="AC2" s="148"/>
      <c r="AD2" s="149"/>
      <c r="AE2" s="153"/>
      <c r="AF2" s="148"/>
      <c r="AG2" s="148"/>
      <c r="AH2" s="149"/>
    </row>
    <row r="3" spans="1:34" s="2" customFormat="1" ht="19.5" customHeight="1">
      <c r="A3" s="171"/>
      <c r="B3" s="172"/>
      <c r="C3" s="164"/>
      <c r="D3" s="165"/>
      <c r="E3" s="165"/>
      <c r="F3" s="165"/>
      <c r="G3" s="175"/>
      <c r="H3" s="164"/>
      <c r="I3" s="165"/>
      <c r="J3" s="165"/>
      <c r="K3" s="165"/>
      <c r="L3" s="175"/>
      <c r="M3" s="164"/>
      <c r="N3" s="165"/>
      <c r="O3" s="165"/>
      <c r="P3" s="165"/>
      <c r="Q3" s="175"/>
      <c r="R3" s="164"/>
      <c r="S3" s="165"/>
      <c r="T3" s="165"/>
      <c r="U3" s="165"/>
      <c r="V3" s="166"/>
      <c r="W3" s="150"/>
      <c r="X3" s="150"/>
      <c r="Y3" s="150"/>
      <c r="Z3" s="151"/>
      <c r="AA3" s="154"/>
      <c r="AB3" s="150"/>
      <c r="AC3" s="150"/>
      <c r="AD3" s="151"/>
      <c r="AE3" s="154"/>
      <c r="AF3" s="150"/>
      <c r="AG3" s="150"/>
      <c r="AH3" s="151"/>
    </row>
    <row r="4" spans="1:34" s="2" customFormat="1" ht="20" customHeight="1" thickBot="1">
      <c r="A4" s="176"/>
      <c r="B4" s="177"/>
      <c r="C4" s="14" t="s">
        <v>43</v>
      </c>
      <c r="D4" s="14" t="s">
        <v>44</v>
      </c>
      <c r="E4" s="15" t="s">
        <v>45</v>
      </c>
      <c r="F4" s="15"/>
      <c r="G4" s="14" t="s">
        <v>46</v>
      </c>
      <c r="H4" s="14" t="s">
        <v>43</v>
      </c>
      <c r="I4" s="16" t="s">
        <v>44</v>
      </c>
      <c r="J4" s="17" t="s">
        <v>45</v>
      </c>
      <c r="K4" s="17"/>
      <c r="L4" s="14" t="s">
        <v>46</v>
      </c>
      <c r="M4" s="16" t="s">
        <v>43</v>
      </c>
      <c r="N4" s="16" t="s">
        <v>44</v>
      </c>
      <c r="O4" s="17" t="s">
        <v>45</v>
      </c>
      <c r="P4" s="17"/>
      <c r="Q4" s="14" t="s">
        <v>46</v>
      </c>
      <c r="R4" s="16" t="s">
        <v>43</v>
      </c>
      <c r="S4" s="16" t="s">
        <v>44</v>
      </c>
      <c r="T4" s="17" t="s">
        <v>45</v>
      </c>
      <c r="U4" s="87"/>
      <c r="V4" s="88" t="s">
        <v>46</v>
      </c>
      <c r="W4" s="6" t="s">
        <v>43</v>
      </c>
      <c r="X4" s="3" t="s">
        <v>44</v>
      </c>
      <c r="Y4" s="4" t="s">
        <v>45</v>
      </c>
      <c r="Z4" s="3" t="s">
        <v>47</v>
      </c>
      <c r="AA4" s="3" t="s">
        <v>43</v>
      </c>
      <c r="AB4" s="3" t="s">
        <v>44</v>
      </c>
      <c r="AC4" s="4" t="s">
        <v>45</v>
      </c>
      <c r="AD4" s="3" t="s">
        <v>47</v>
      </c>
      <c r="AE4" s="3" t="s">
        <v>43</v>
      </c>
      <c r="AF4" s="3" t="s">
        <v>44</v>
      </c>
      <c r="AG4" s="4" t="s">
        <v>45</v>
      </c>
      <c r="AH4" s="5" t="s">
        <v>47</v>
      </c>
    </row>
    <row r="5" spans="1:34" ht="27.75" customHeight="1" thickTop="1">
      <c r="A5" s="178" t="str">
        <f>'Feld 4er Gruppe'!D7</f>
        <v>STV Wigoltingen</v>
      </c>
      <c r="B5" s="120" t="s">
        <v>40</v>
      </c>
      <c r="C5" s="18"/>
      <c r="D5" s="19"/>
      <c r="E5" s="19"/>
      <c r="F5" s="19"/>
      <c r="G5" s="20"/>
      <c r="H5" s="21">
        <f>D8</f>
        <v>9</v>
      </c>
      <c r="I5" s="22">
        <f>C8</f>
        <v>11</v>
      </c>
      <c r="J5" s="23">
        <f>SUM(H5-I5)</f>
        <v>-2</v>
      </c>
      <c r="K5" s="23">
        <f>IF(J5&gt;0,2,IF(J5&lt;0,0,IF(H5+I5&gt;0,1,0)))</f>
        <v>0</v>
      </c>
      <c r="L5" s="155">
        <f>IF('Feld 4er Gruppe'!$B$24&lt;&gt;"2 Gewinnsätze auf 11 max. 15",SUM(K5:K7),IF(SUM(K5:K7)&lt;4,0,2))</f>
        <v>2</v>
      </c>
      <c r="M5" s="24">
        <f>D11</f>
        <v>3</v>
      </c>
      <c r="N5" s="22">
        <f>C11</f>
        <v>11</v>
      </c>
      <c r="O5" s="23">
        <f t="shared" ref="O5:O10" si="0">SUM(M5-N5)</f>
        <v>-8</v>
      </c>
      <c r="P5" s="25">
        <f t="shared" ref="P5:P10" si="1">IF(O5&gt;0,2,IF(O5&lt;0,0,IF(M5+N5&gt;0,1,0)))</f>
        <v>0</v>
      </c>
      <c r="Q5" s="155">
        <f>IF('Feld 4er Gruppe'!$B$24&lt;&gt;"2 Gewinnsätze auf 11 max. 15",SUM(P5:P7),IF(SUM(P5:P7)&lt;4,0,2))</f>
        <v>0</v>
      </c>
      <c r="R5" s="21">
        <f>D14</f>
        <v>2</v>
      </c>
      <c r="S5" s="22">
        <f>C14</f>
        <v>11</v>
      </c>
      <c r="T5" s="23">
        <f t="shared" ref="T5:T13" si="2">SUM(R5-S5)</f>
        <v>-9</v>
      </c>
      <c r="U5" s="23">
        <f t="shared" ref="U5:U13" si="3">IF(T5&gt;0,2,IF(T5&lt;0,0,IF(R5+S5&gt;0,1,0)))</f>
        <v>0</v>
      </c>
      <c r="V5" s="155">
        <f>IF('Feld 4er Gruppe'!$B$24&lt;&gt;"2 Gewinnsätze auf 11 max. 15",SUM(U5:U7),IF(SUM(U5:U7)&lt;4,0,2))</f>
        <v>0</v>
      </c>
      <c r="W5" s="121" t="e">
        <f>#REF!</f>
        <v>#REF!</v>
      </c>
      <c r="X5" s="122" t="e">
        <f>#REF!</f>
        <v>#REF!</v>
      </c>
      <c r="Y5" s="123" t="e">
        <f t="shared" ref="Y5:Y16" si="4">SUM(W5-X5)</f>
        <v>#REF!</v>
      </c>
      <c r="Z5" s="124" t="e">
        <f t="shared" ref="Z5:Z16" si="5">IF(Y5&gt;0,2,IF(Y5&lt;0,0,IF(W5+X5&gt;0,1,0)))</f>
        <v>#REF!</v>
      </c>
      <c r="AA5" s="125" t="e">
        <f>#REF!</f>
        <v>#REF!</v>
      </c>
      <c r="AB5" s="122" t="e">
        <f>#REF!</f>
        <v>#REF!</v>
      </c>
      <c r="AC5" s="123" t="e">
        <f t="shared" ref="AC5:AC16" si="6">SUM(AA5-AB5)</f>
        <v>#REF!</v>
      </c>
      <c r="AD5" s="124" t="e">
        <f t="shared" ref="AD5:AD16" si="7">IF(AC5&gt;0,2,IF(AC5&lt;0,0,IF(AA5+AB5&gt;0,1,0)))</f>
        <v>#REF!</v>
      </c>
      <c r="AE5" s="125" t="e">
        <f>#REF!</f>
        <v>#REF!</v>
      </c>
      <c r="AF5" s="122" t="e">
        <f>#REF!</f>
        <v>#REF!</v>
      </c>
      <c r="AG5" s="123" t="e">
        <f t="shared" ref="AG5:AG16" si="8">SUM(AE5-AF5)</f>
        <v>#REF!</v>
      </c>
      <c r="AH5" s="126" t="e">
        <f t="shared" ref="AH5:AH16" si="9">IF(AG5&gt;0,2,IF(AG5&lt;0,0,IF(AE5+AF5&gt;0,1,0)))</f>
        <v>#REF!</v>
      </c>
    </row>
    <row r="6" spans="1:34" ht="27.75" customHeight="1">
      <c r="A6" s="179"/>
      <c r="B6" s="120" t="s">
        <v>41</v>
      </c>
      <c r="C6" s="26"/>
      <c r="D6" s="27"/>
      <c r="E6" s="27"/>
      <c r="F6" s="27"/>
      <c r="G6" s="28"/>
      <c r="H6" s="29">
        <f>D9</f>
        <v>6</v>
      </c>
      <c r="I6" s="30">
        <f>C9</f>
        <v>11</v>
      </c>
      <c r="J6" s="31">
        <f>SUM(H6-I6)</f>
        <v>-5</v>
      </c>
      <c r="K6" s="31">
        <f>IF(J6&gt;0,2,IF(J6&lt;0,0,IF(H6+I6&gt;0,1,0)))</f>
        <v>0</v>
      </c>
      <c r="L6" s="156"/>
      <c r="M6" s="32">
        <f>D12</f>
        <v>4</v>
      </c>
      <c r="N6" s="30">
        <f>C12</f>
        <v>11</v>
      </c>
      <c r="O6" s="31">
        <f t="shared" si="0"/>
        <v>-7</v>
      </c>
      <c r="P6" s="33">
        <f t="shared" si="1"/>
        <v>0</v>
      </c>
      <c r="Q6" s="156"/>
      <c r="R6" s="29">
        <f>D15</f>
        <v>9</v>
      </c>
      <c r="S6" s="30">
        <f>C15</f>
        <v>11</v>
      </c>
      <c r="T6" s="31">
        <f t="shared" si="2"/>
        <v>-2</v>
      </c>
      <c r="U6" s="31">
        <f t="shared" si="3"/>
        <v>0</v>
      </c>
      <c r="V6" s="156"/>
      <c r="W6" s="127" t="e">
        <f>#REF!</f>
        <v>#REF!</v>
      </c>
      <c r="X6" s="128" t="e">
        <f>#REF!</f>
        <v>#REF!</v>
      </c>
      <c r="Y6" s="129" t="e">
        <f t="shared" si="4"/>
        <v>#REF!</v>
      </c>
      <c r="Z6" s="130" t="e">
        <f t="shared" si="5"/>
        <v>#REF!</v>
      </c>
      <c r="AA6" s="131" t="e">
        <f>#REF!</f>
        <v>#REF!</v>
      </c>
      <c r="AB6" s="128" t="e">
        <f>#REF!</f>
        <v>#REF!</v>
      </c>
      <c r="AC6" s="129" t="e">
        <f t="shared" si="6"/>
        <v>#REF!</v>
      </c>
      <c r="AD6" s="130" t="e">
        <f t="shared" si="7"/>
        <v>#REF!</v>
      </c>
      <c r="AE6" s="131" t="e">
        <f>#REF!</f>
        <v>#REF!</v>
      </c>
      <c r="AF6" s="128" t="e">
        <f>#REF!</f>
        <v>#REF!</v>
      </c>
      <c r="AG6" s="129" t="e">
        <f t="shared" si="8"/>
        <v>#REF!</v>
      </c>
      <c r="AH6" s="132" t="e">
        <f t="shared" si="9"/>
        <v>#REF!</v>
      </c>
    </row>
    <row r="7" spans="1:34" ht="27.75" customHeight="1" thickBot="1">
      <c r="A7" s="180"/>
      <c r="B7" s="120" t="s">
        <v>42</v>
      </c>
      <c r="C7" s="34"/>
      <c r="D7" s="35"/>
      <c r="E7" s="35"/>
      <c r="F7" s="35"/>
      <c r="G7" s="36"/>
      <c r="H7" s="37">
        <f>D10</f>
        <v>11</v>
      </c>
      <c r="I7" s="38">
        <f>C10</f>
        <v>9</v>
      </c>
      <c r="J7" s="39">
        <f>SUM(H7-I7)</f>
        <v>2</v>
      </c>
      <c r="K7" s="39">
        <f>IF(J7&gt;0,2,IF(J7&lt;0,0,IF(H7+I7&gt;0,1,0)))</f>
        <v>2</v>
      </c>
      <c r="L7" s="157"/>
      <c r="M7" s="40">
        <f>D13</f>
        <v>5</v>
      </c>
      <c r="N7" s="38">
        <f>C13</f>
        <v>11</v>
      </c>
      <c r="O7" s="39">
        <f t="shared" si="0"/>
        <v>-6</v>
      </c>
      <c r="P7" s="41">
        <f t="shared" si="1"/>
        <v>0</v>
      </c>
      <c r="Q7" s="157"/>
      <c r="R7" s="37">
        <f>D16</f>
        <v>5</v>
      </c>
      <c r="S7" s="38">
        <f>C16</f>
        <v>11</v>
      </c>
      <c r="T7" s="39">
        <f t="shared" si="2"/>
        <v>-6</v>
      </c>
      <c r="U7" s="39">
        <f t="shared" si="3"/>
        <v>0</v>
      </c>
      <c r="V7" s="157"/>
      <c r="W7" s="133" t="e">
        <f>#REF!</f>
        <v>#REF!</v>
      </c>
      <c r="X7" s="134" t="e">
        <f>#REF!</f>
        <v>#REF!</v>
      </c>
      <c r="Y7" s="135" t="e">
        <f t="shared" si="4"/>
        <v>#REF!</v>
      </c>
      <c r="Z7" s="136" t="e">
        <f t="shared" si="5"/>
        <v>#REF!</v>
      </c>
      <c r="AA7" s="137" t="e">
        <f>#REF!</f>
        <v>#REF!</v>
      </c>
      <c r="AB7" s="134" t="e">
        <f>#REF!</f>
        <v>#REF!</v>
      </c>
      <c r="AC7" s="135" t="e">
        <f t="shared" si="6"/>
        <v>#REF!</v>
      </c>
      <c r="AD7" s="136" t="e">
        <f t="shared" si="7"/>
        <v>#REF!</v>
      </c>
      <c r="AE7" s="137" t="e">
        <f>#REF!</f>
        <v>#REF!</v>
      </c>
      <c r="AF7" s="134" t="e">
        <f>#REF!</f>
        <v>#REF!</v>
      </c>
      <c r="AG7" s="135" t="e">
        <f t="shared" si="8"/>
        <v>#REF!</v>
      </c>
      <c r="AH7" s="138" t="e">
        <f t="shared" si="9"/>
        <v>#REF!</v>
      </c>
    </row>
    <row r="8" spans="1:34" ht="27.75" customHeight="1" thickTop="1">
      <c r="A8" s="178" t="str">
        <f>'Feld 4er Gruppe'!D8</f>
        <v>FBV Ettenhausen</v>
      </c>
      <c r="B8" s="139" t="s">
        <v>40</v>
      </c>
      <c r="C8" s="21">
        <f>'Feld 4er Gruppe'!E32</f>
        <v>11</v>
      </c>
      <c r="D8" s="22">
        <f>'Feld 4er Gruppe'!F32</f>
        <v>9</v>
      </c>
      <c r="E8" s="23">
        <f t="shared" ref="E8:E16" si="10">SUM(C8-D8)</f>
        <v>2</v>
      </c>
      <c r="F8" s="23">
        <f t="shared" ref="F8:F16" si="11">IF(E8&gt;0,2,IF(E8&lt;0,0,IF(C8+D8&gt;0,1,0)))</f>
        <v>2</v>
      </c>
      <c r="G8" s="155">
        <f>IF('Feld 4er Gruppe'!$B$24&lt;&gt;"2 Gewinnsätze auf 11 max. 15",SUM(F8:F10),IF(SUM(F8:F10)&lt;4,0,2))</f>
        <v>4</v>
      </c>
      <c r="H8" s="42"/>
      <c r="I8" s="42"/>
      <c r="J8" s="42"/>
      <c r="K8" s="42"/>
      <c r="L8" s="43"/>
      <c r="M8" s="21">
        <f>I11</f>
        <v>5</v>
      </c>
      <c r="N8" s="22">
        <f>H11</f>
        <v>11</v>
      </c>
      <c r="O8" s="23">
        <f t="shared" si="0"/>
        <v>-6</v>
      </c>
      <c r="P8" s="25">
        <f t="shared" si="1"/>
        <v>0</v>
      </c>
      <c r="Q8" s="155">
        <f>IF('Feld 4er Gruppe'!$B$24&lt;&gt;"2 Gewinnsätze auf 11 max. 15",SUM(P8:P10),IF(SUM(P8:P10)&lt;4,0,2))</f>
        <v>0</v>
      </c>
      <c r="R8" s="21">
        <f>I14</f>
        <v>5</v>
      </c>
      <c r="S8" s="22">
        <f>H14</f>
        <v>11</v>
      </c>
      <c r="T8" s="23">
        <f t="shared" si="2"/>
        <v>-6</v>
      </c>
      <c r="U8" s="23">
        <f t="shared" si="3"/>
        <v>0</v>
      </c>
      <c r="V8" s="155">
        <f>IF('Feld 4er Gruppe'!$B$24&lt;&gt;"2 Gewinnsätze auf 11 max. 15",SUM(U8:U10),IF(SUM(U8:U10)&lt;4,0,2))</f>
        <v>0</v>
      </c>
      <c r="W8" s="121" t="e">
        <f>#REF!</f>
        <v>#REF!</v>
      </c>
      <c r="X8" s="122" t="e">
        <f>#REF!</f>
        <v>#REF!</v>
      </c>
      <c r="Y8" s="123" t="e">
        <f t="shared" si="4"/>
        <v>#REF!</v>
      </c>
      <c r="Z8" s="124" t="e">
        <f t="shared" si="5"/>
        <v>#REF!</v>
      </c>
      <c r="AA8" s="125" t="e">
        <f>#REF!</f>
        <v>#REF!</v>
      </c>
      <c r="AB8" s="122" t="e">
        <f>#REF!</f>
        <v>#REF!</v>
      </c>
      <c r="AC8" s="123" t="e">
        <f t="shared" si="6"/>
        <v>#REF!</v>
      </c>
      <c r="AD8" s="124" t="e">
        <f t="shared" si="7"/>
        <v>#REF!</v>
      </c>
      <c r="AE8" s="125" t="e">
        <f>#REF!</f>
        <v>#REF!</v>
      </c>
      <c r="AF8" s="122" t="e">
        <f>#REF!</f>
        <v>#REF!</v>
      </c>
      <c r="AG8" s="123" t="e">
        <f t="shared" si="8"/>
        <v>#REF!</v>
      </c>
      <c r="AH8" s="126" t="e">
        <f t="shared" si="9"/>
        <v>#REF!</v>
      </c>
    </row>
    <row r="9" spans="1:34" ht="27.75" customHeight="1">
      <c r="A9" s="179"/>
      <c r="B9" s="139" t="s">
        <v>41</v>
      </c>
      <c r="C9" s="29">
        <f>'Feld 4er Gruppe'!G32</f>
        <v>11</v>
      </c>
      <c r="D9" s="30">
        <f>'Feld 4er Gruppe'!H32</f>
        <v>6</v>
      </c>
      <c r="E9" s="31">
        <f t="shared" si="10"/>
        <v>5</v>
      </c>
      <c r="F9" s="31">
        <f t="shared" si="11"/>
        <v>2</v>
      </c>
      <c r="G9" s="156"/>
      <c r="H9" s="27"/>
      <c r="I9" s="27"/>
      <c r="J9" s="27"/>
      <c r="K9" s="27"/>
      <c r="L9" s="43"/>
      <c r="M9" s="29">
        <f>I12</f>
        <v>7</v>
      </c>
      <c r="N9" s="30">
        <f>H12</f>
        <v>11</v>
      </c>
      <c r="O9" s="31">
        <f t="shared" si="0"/>
        <v>-4</v>
      </c>
      <c r="P9" s="33">
        <f t="shared" si="1"/>
        <v>0</v>
      </c>
      <c r="Q9" s="156"/>
      <c r="R9" s="29">
        <f>I15</f>
        <v>4</v>
      </c>
      <c r="S9" s="30">
        <f>H15</f>
        <v>11</v>
      </c>
      <c r="T9" s="31">
        <f t="shared" si="2"/>
        <v>-7</v>
      </c>
      <c r="U9" s="31">
        <f t="shared" si="3"/>
        <v>0</v>
      </c>
      <c r="V9" s="156"/>
      <c r="W9" s="127" t="e">
        <f>#REF!</f>
        <v>#REF!</v>
      </c>
      <c r="X9" s="128" t="e">
        <f>#REF!</f>
        <v>#REF!</v>
      </c>
      <c r="Y9" s="129" t="e">
        <f t="shared" si="4"/>
        <v>#REF!</v>
      </c>
      <c r="Z9" s="130" t="e">
        <f t="shared" si="5"/>
        <v>#REF!</v>
      </c>
      <c r="AA9" s="131" t="e">
        <f>#REF!</f>
        <v>#REF!</v>
      </c>
      <c r="AB9" s="128" t="e">
        <f>#REF!</f>
        <v>#REF!</v>
      </c>
      <c r="AC9" s="129" t="e">
        <f t="shared" si="6"/>
        <v>#REF!</v>
      </c>
      <c r="AD9" s="130" t="e">
        <f t="shared" si="7"/>
        <v>#REF!</v>
      </c>
      <c r="AE9" s="131" t="e">
        <f>#REF!</f>
        <v>#REF!</v>
      </c>
      <c r="AF9" s="128" t="e">
        <f>#REF!</f>
        <v>#REF!</v>
      </c>
      <c r="AG9" s="129" t="e">
        <f t="shared" si="8"/>
        <v>#REF!</v>
      </c>
      <c r="AH9" s="132" t="e">
        <f t="shared" si="9"/>
        <v>#REF!</v>
      </c>
    </row>
    <row r="10" spans="1:34" ht="27.75" customHeight="1" thickBot="1">
      <c r="A10" s="180"/>
      <c r="B10" s="139" t="s">
        <v>42</v>
      </c>
      <c r="C10" s="37">
        <f>'Feld 4er Gruppe'!I32</f>
        <v>9</v>
      </c>
      <c r="D10" s="38">
        <f>'Feld 4er Gruppe'!J32</f>
        <v>11</v>
      </c>
      <c r="E10" s="39">
        <f t="shared" si="10"/>
        <v>-2</v>
      </c>
      <c r="F10" s="39">
        <f t="shared" si="11"/>
        <v>0</v>
      </c>
      <c r="G10" s="157"/>
      <c r="H10" s="27"/>
      <c r="I10" s="27"/>
      <c r="J10" s="27"/>
      <c r="K10" s="27"/>
      <c r="L10" s="43"/>
      <c r="M10" s="37">
        <f>I13</f>
        <v>4</v>
      </c>
      <c r="N10" s="38">
        <f>H13</f>
        <v>11</v>
      </c>
      <c r="O10" s="39">
        <f t="shared" si="0"/>
        <v>-7</v>
      </c>
      <c r="P10" s="41">
        <f t="shared" si="1"/>
        <v>0</v>
      </c>
      <c r="Q10" s="157"/>
      <c r="R10" s="37">
        <f>I16</f>
        <v>2</v>
      </c>
      <c r="S10" s="38">
        <f>H16</f>
        <v>11</v>
      </c>
      <c r="T10" s="39">
        <f t="shared" si="2"/>
        <v>-9</v>
      </c>
      <c r="U10" s="39">
        <f t="shared" si="3"/>
        <v>0</v>
      </c>
      <c r="V10" s="157"/>
      <c r="W10" s="133" t="e">
        <f>#REF!</f>
        <v>#REF!</v>
      </c>
      <c r="X10" s="134" t="e">
        <f>#REF!</f>
        <v>#REF!</v>
      </c>
      <c r="Y10" s="135" t="e">
        <f t="shared" si="4"/>
        <v>#REF!</v>
      </c>
      <c r="Z10" s="136" t="e">
        <f t="shared" si="5"/>
        <v>#REF!</v>
      </c>
      <c r="AA10" s="137" t="e">
        <f>#REF!</f>
        <v>#REF!</v>
      </c>
      <c r="AB10" s="134" t="e">
        <f>#REF!</f>
        <v>#REF!</v>
      </c>
      <c r="AC10" s="135" t="e">
        <f t="shared" si="6"/>
        <v>#REF!</v>
      </c>
      <c r="AD10" s="136" t="e">
        <f t="shared" si="7"/>
        <v>#REF!</v>
      </c>
      <c r="AE10" s="137" t="e">
        <f>#REF!</f>
        <v>#REF!</v>
      </c>
      <c r="AF10" s="134" t="e">
        <f>#REF!</f>
        <v>#REF!</v>
      </c>
      <c r="AG10" s="135" t="e">
        <f t="shared" si="8"/>
        <v>#REF!</v>
      </c>
      <c r="AH10" s="138" t="e">
        <f t="shared" si="9"/>
        <v>#REF!</v>
      </c>
    </row>
    <row r="11" spans="1:34" ht="27.75" customHeight="1" thickTop="1">
      <c r="A11" s="181" t="str">
        <f>'Feld 4er Gruppe'!D9</f>
        <v>JfB Widnau 1</v>
      </c>
      <c r="B11" s="139" t="s">
        <v>40</v>
      </c>
      <c r="C11" s="21">
        <f>'Feld 4er Gruppe'!E40</f>
        <v>11</v>
      </c>
      <c r="D11" s="22">
        <f>'Feld 4er Gruppe'!F40</f>
        <v>3</v>
      </c>
      <c r="E11" s="23">
        <f t="shared" si="10"/>
        <v>8</v>
      </c>
      <c r="F11" s="23">
        <f t="shared" si="11"/>
        <v>2</v>
      </c>
      <c r="G11" s="155">
        <f>IF('Feld 4er Gruppe'!$B$24&lt;&gt;"2 Gewinnsätze auf 11 max. 15",SUM(F11:F13),IF(SUM(F11:F13)&lt;4,0,2))</f>
        <v>6</v>
      </c>
      <c r="H11" s="24">
        <f>'Feld 4er Gruppe'!E36</f>
        <v>11</v>
      </c>
      <c r="I11" s="22">
        <f>'Feld 4er Gruppe'!F36</f>
        <v>5</v>
      </c>
      <c r="J11" s="23">
        <f t="shared" ref="J11:J16" si="12">SUM(H11-I11)</f>
        <v>6</v>
      </c>
      <c r="K11" s="23">
        <f t="shared" ref="K11:K16" si="13">IF(J11&gt;0,2,IF(J11&lt;0,0,IF(H11+I11&gt;0,1,0)))</f>
        <v>2</v>
      </c>
      <c r="L11" s="155">
        <f>IF('Feld 4er Gruppe'!$B$24&lt;&gt;"2 Gewinnsätze auf 11 max. 15",SUM(K11:K13),IF(SUM(K11:K13)&lt;4,0,2))</f>
        <v>6</v>
      </c>
      <c r="M11" s="42"/>
      <c r="N11" s="42"/>
      <c r="O11" s="42"/>
      <c r="P11" s="42"/>
      <c r="Q11" s="43"/>
      <c r="R11" s="21">
        <f>N14</f>
        <v>11</v>
      </c>
      <c r="S11" s="22">
        <f>M14</f>
        <v>6</v>
      </c>
      <c r="T11" s="23">
        <f t="shared" si="2"/>
        <v>5</v>
      </c>
      <c r="U11" s="23">
        <f t="shared" si="3"/>
        <v>2</v>
      </c>
      <c r="V11" s="155">
        <f>IF('Feld 4er Gruppe'!$B$24&lt;&gt;"2 Gewinnsätze auf 11 max. 15",SUM(U11:U13),IF(SUM(U11:U13)&lt;4,0,2))</f>
        <v>2</v>
      </c>
      <c r="W11" s="121" t="e">
        <f>#REF!</f>
        <v>#REF!</v>
      </c>
      <c r="X11" s="122" t="e">
        <f>#REF!</f>
        <v>#REF!</v>
      </c>
      <c r="Y11" s="123" t="e">
        <f t="shared" si="4"/>
        <v>#REF!</v>
      </c>
      <c r="Z11" s="124" t="e">
        <f t="shared" si="5"/>
        <v>#REF!</v>
      </c>
      <c r="AA11" s="125" t="e">
        <f>#REF!</f>
        <v>#REF!</v>
      </c>
      <c r="AB11" s="122" t="e">
        <f>#REF!</f>
        <v>#REF!</v>
      </c>
      <c r="AC11" s="123" t="e">
        <f t="shared" si="6"/>
        <v>#REF!</v>
      </c>
      <c r="AD11" s="124" t="e">
        <f t="shared" si="7"/>
        <v>#REF!</v>
      </c>
      <c r="AE11" s="125" t="e">
        <f>#REF!</f>
        <v>#REF!</v>
      </c>
      <c r="AF11" s="122" t="e">
        <f>#REF!</f>
        <v>#REF!</v>
      </c>
      <c r="AG11" s="123" t="e">
        <f t="shared" si="8"/>
        <v>#REF!</v>
      </c>
      <c r="AH11" s="126" t="e">
        <f t="shared" si="9"/>
        <v>#REF!</v>
      </c>
    </row>
    <row r="12" spans="1:34" ht="27.75" customHeight="1">
      <c r="A12" s="182"/>
      <c r="B12" s="139" t="s">
        <v>41</v>
      </c>
      <c r="C12" s="29">
        <f>'Feld 4er Gruppe'!G40</f>
        <v>11</v>
      </c>
      <c r="D12" s="30">
        <f>'Feld 4er Gruppe'!H40</f>
        <v>4</v>
      </c>
      <c r="E12" s="31">
        <f t="shared" si="10"/>
        <v>7</v>
      </c>
      <c r="F12" s="31">
        <f t="shared" si="11"/>
        <v>2</v>
      </c>
      <c r="G12" s="156"/>
      <c r="H12" s="32">
        <f>'Feld 4er Gruppe'!G36</f>
        <v>11</v>
      </c>
      <c r="I12" s="30">
        <f>'Feld 4er Gruppe'!H36</f>
        <v>7</v>
      </c>
      <c r="J12" s="31">
        <f t="shared" si="12"/>
        <v>4</v>
      </c>
      <c r="K12" s="31">
        <f t="shared" si="13"/>
        <v>2</v>
      </c>
      <c r="L12" s="156"/>
      <c r="M12" s="27"/>
      <c r="N12" s="27"/>
      <c r="O12" s="27"/>
      <c r="P12" s="27"/>
      <c r="Q12" s="43"/>
      <c r="R12" s="29">
        <f>N15</f>
        <v>8</v>
      </c>
      <c r="S12" s="30">
        <f>M15</f>
        <v>11</v>
      </c>
      <c r="T12" s="31">
        <f t="shared" si="2"/>
        <v>-3</v>
      </c>
      <c r="U12" s="31">
        <f t="shared" si="3"/>
        <v>0</v>
      </c>
      <c r="V12" s="156"/>
      <c r="W12" s="127" t="e">
        <f>#REF!</f>
        <v>#REF!</v>
      </c>
      <c r="X12" s="128" t="e">
        <f>#REF!</f>
        <v>#REF!</v>
      </c>
      <c r="Y12" s="129" t="e">
        <f t="shared" si="4"/>
        <v>#REF!</v>
      </c>
      <c r="Z12" s="130" t="e">
        <f t="shared" si="5"/>
        <v>#REF!</v>
      </c>
      <c r="AA12" s="131" t="e">
        <f>#REF!</f>
        <v>#REF!</v>
      </c>
      <c r="AB12" s="128" t="e">
        <f>#REF!</f>
        <v>#REF!</v>
      </c>
      <c r="AC12" s="129" t="e">
        <f t="shared" si="6"/>
        <v>#REF!</v>
      </c>
      <c r="AD12" s="130" t="e">
        <f t="shared" si="7"/>
        <v>#REF!</v>
      </c>
      <c r="AE12" s="131" t="e">
        <f>#REF!</f>
        <v>#REF!</v>
      </c>
      <c r="AF12" s="128" t="e">
        <f>#REF!</f>
        <v>#REF!</v>
      </c>
      <c r="AG12" s="129" t="e">
        <f t="shared" si="8"/>
        <v>#REF!</v>
      </c>
      <c r="AH12" s="132" t="e">
        <f t="shared" si="9"/>
        <v>#REF!</v>
      </c>
    </row>
    <row r="13" spans="1:34" ht="27.75" customHeight="1" thickBot="1">
      <c r="A13" s="182"/>
      <c r="B13" s="139" t="s">
        <v>42</v>
      </c>
      <c r="C13" s="37">
        <f>'Feld 4er Gruppe'!I40</f>
        <v>11</v>
      </c>
      <c r="D13" s="38">
        <f>'Feld 4er Gruppe'!J40</f>
        <v>5</v>
      </c>
      <c r="E13" s="39">
        <f t="shared" si="10"/>
        <v>6</v>
      </c>
      <c r="F13" s="39">
        <f t="shared" si="11"/>
        <v>2</v>
      </c>
      <c r="G13" s="157"/>
      <c r="H13" s="40">
        <f>'Feld 4er Gruppe'!I36</f>
        <v>11</v>
      </c>
      <c r="I13" s="38">
        <f>'Feld 4er Gruppe'!J36</f>
        <v>4</v>
      </c>
      <c r="J13" s="39">
        <f t="shared" si="12"/>
        <v>7</v>
      </c>
      <c r="K13" s="39">
        <f t="shared" si="13"/>
        <v>2</v>
      </c>
      <c r="L13" s="157"/>
      <c r="M13" s="44"/>
      <c r="N13" s="44"/>
      <c r="O13" s="44"/>
      <c r="P13" s="44"/>
      <c r="Q13" s="43"/>
      <c r="R13" s="37">
        <f>N16</f>
        <v>5</v>
      </c>
      <c r="S13" s="38">
        <f>M16</f>
        <v>11</v>
      </c>
      <c r="T13" s="39">
        <f t="shared" si="2"/>
        <v>-6</v>
      </c>
      <c r="U13" s="39">
        <f t="shared" si="3"/>
        <v>0</v>
      </c>
      <c r="V13" s="157"/>
      <c r="W13" s="133" t="e">
        <f>#REF!</f>
        <v>#REF!</v>
      </c>
      <c r="X13" s="134" t="e">
        <f>#REF!</f>
        <v>#REF!</v>
      </c>
      <c r="Y13" s="135" t="e">
        <f t="shared" si="4"/>
        <v>#REF!</v>
      </c>
      <c r="Z13" s="136" t="e">
        <f t="shared" si="5"/>
        <v>#REF!</v>
      </c>
      <c r="AA13" s="137" t="e">
        <f>#REF!</f>
        <v>#REF!</v>
      </c>
      <c r="AB13" s="134" t="e">
        <f>#REF!</f>
        <v>#REF!</v>
      </c>
      <c r="AC13" s="135" t="e">
        <f t="shared" si="6"/>
        <v>#REF!</v>
      </c>
      <c r="AD13" s="136" t="e">
        <f t="shared" si="7"/>
        <v>#REF!</v>
      </c>
      <c r="AE13" s="137" t="e">
        <f>#REF!</f>
        <v>#REF!</v>
      </c>
      <c r="AF13" s="134" t="e">
        <f>#REF!</f>
        <v>#REF!</v>
      </c>
      <c r="AG13" s="135" t="e">
        <f t="shared" si="8"/>
        <v>#REF!</v>
      </c>
      <c r="AH13" s="138" t="e">
        <f t="shared" si="9"/>
        <v>#REF!</v>
      </c>
    </row>
    <row r="14" spans="1:34" ht="27.75" customHeight="1" thickTop="1">
      <c r="A14" s="181" t="str">
        <f>'Feld 4er Gruppe'!D10</f>
        <v>TS Höchst 2</v>
      </c>
      <c r="B14" s="139" t="s">
        <v>40</v>
      </c>
      <c r="C14" s="21">
        <f>'Feld 4er Gruppe'!E38</f>
        <v>11</v>
      </c>
      <c r="D14" s="22">
        <f>'Feld 4er Gruppe'!F38</f>
        <v>2</v>
      </c>
      <c r="E14" s="23">
        <f t="shared" si="10"/>
        <v>9</v>
      </c>
      <c r="F14" s="23">
        <f t="shared" si="11"/>
        <v>2</v>
      </c>
      <c r="G14" s="155">
        <f>IF('Feld 4er Gruppe'!$B$24&lt;&gt;"2 Gewinnsätze auf 11 max. 15",SUM(F14:F16),IF(SUM(F14:F16)&lt;4,0,2))</f>
        <v>6</v>
      </c>
      <c r="H14" s="24">
        <f>'Feld 4er Gruppe'!E42</f>
        <v>11</v>
      </c>
      <c r="I14" s="22">
        <f>'Feld 4er Gruppe'!F42</f>
        <v>5</v>
      </c>
      <c r="J14" s="23">
        <f t="shared" si="12"/>
        <v>6</v>
      </c>
      <c r="K14" s="23">
        <f t="shared" si="13"/>
        <v>2</v>
      </c>
      <c r="L14" s="155">
        <f>IF('Feld 4er Gruppe'!$B$24&lt;&gt;"2 Gewinnsätze auf 11 max. 15",SUM(K14:K16),IF(SUM(K14:K16)&lt;4,0,2))</f>
        <v>6</v>
      </c>
      <c r="M14" s="24">
        <f>'Feld 4er Gruppe'!E34</f>
        <v>6</v>
      </c>
      <c r="N14" s="22">
        <f>'Feld 4er Gruppe'!F34</f>
        <v>11</v>
      </c>
      <c r="O14" s="23">
        <f>SUM(M14-N14)</f>
        <v>-5</v>
      </c>
      <c r="P14" s="25">
        <f>IF(O14&gt;0,2,IF(O14&lt;0,0,IF(M14+N14&gt;0,1,0)))</f>
        <v>0</v>
      </c>
      <c r="Q14" s="155">
        <f>IF('Feld 4er Gruppe'!$B$24&lt;&gt;"2 Gewinnsätze auf 11 max. 15",SUM(P14:P16),IF(SUM(P14:P16)&lt;4,0,2))</f>
        <v>4</v>
      </c>
      <c r="R14" s="42"/>
      <c r="S14" s="42"/>
      <c r="T14" s="42"/>
      <c r="U14" s="27"/>
      <c r="V14" s="45"/>
      <c r="W14" s="121" t="e">
        <f>#REF!</f>
        <v>#REF!</v>
      </c>
      <c r="X14" s="122" t="e">
        <f>#REF!</f>
        <v>#REF!</v>
      </c>
      <c r="Y14" s="123" t="e">
        <f t="shared" si="4"/>
        <v>#REF!</v>
      </c>
      <c r="Z14" s="124" t="e">
        <f t="shared" si="5"/>
        <v>#REF!</v>
      </c>
      <c r="AA14" s="125" t="e">
        <f>#REF!</f>
        <v>#REF!</v>
      </c>
      <c r="AB14" s="122" t="e">
        <f>#REF!</f>
        <v>#REF!</v>
      </c>
      <c r="AC14" s="123" t="e">
        <f t="shared" si="6"/>
        <v>#REF!</v>
      </c>
      <c r="AD14" s="124" t="e">
        <f t="shared" si="7"/>
        <v>#REF!</v>
      </c>
      <c r="AE14" s="125" t="e">
        <f>#REF!</f>
        <v>#REF!</v>
      </c>
      <c r="AF14" s="122" t="e">
        <f>#REF!</f>
        <v>#REF!</v>
      </c>
      <c r="AG14" s="123" t="e">
        <f t="shared" si="8"/>
        <v>#REF!</v>
      </c>
      <c r="AH14" s="126" t="e">
        <f t="shared" si="9"/>
        <v>#REF!</v>
      </c>
    </row>
    <row r="15" spans="1:34" ht="27.75" customHeight="1">
      <c r="A15" s="182"/>
      <c r="B15" s="139" t="s">
        <v>41</v>
      </c>
      <c r="C15" s="29">
        <f>'Feld 4er Gruppe'!G38</f>
        <v>11</v>
      </c>
      <c r="D15" s="30">
        <f>'Feld 4er Gruppe'!H38</f>
        <v>9</v>
      </c>
      <c r="E15" s="31">
        <f t="shared" si="10"/>
        <v>2</v>
      </c>
      <c r="F15" s="31">
        <f t="shared" si="11"/>
        <v>2</v>
      </c>
      <c r="G15" s="156"/>
      <c r="H15" s="32">
        <f>'Feld 4er Gruppe'!G42</f>
        <v>11</v>
      </c>
      <c r="I15" s="30">
        <f>'Feld 4er Gruppe'!H42</f>
        <v>4</v>
      </c>
      <c r="J15" s="31">
        <f t="shared" si="12"/>
        <v>7</v>
      </c>
      <c r="K15" s="31">
        <f t="shared" si="13"/>
        <v>2</v>
      </c>
      <c r="L15" s="156"/>
      <c r="M15" s="32">
        <f>'Feld 4er Gruppe'!G34</f>
        <v>11</v>
      </c>
      <c r="N15" s="30">
        <f>'Feld 4er Gruppe'!H34</f>
        <v>8</v>
      </c>
      <c r="O15" s="31">
        <f>SUM(M15-N15)</f>
        <v>3</v>
      </c>
      <c r="P15" s="33">
        <f>IF(O15&gt;0,2,IF(O15&lt;0,0,IF(M15+N15&gt;0,1,0)))</f>
        <v>2</v>
      </c>
      <c r="Q15" s="156"/>
      <c r="R15" s="27"/>
      <c r="S15" s="27"/>
      <c r="T15" s="27"/>
      <c r="U15" s="27"/>
      <c r="V15" s="45"/>
      <c r="W15" s="127" t="e">
        <f>#REF!</f>
        <v>#REF!</v>
      </c>
      <c r="X15" s="128" t="e">
        <f>#REF!</f>
        <v>#REF!</v>
      </c>
      <c r="Y15" s="129" t="e">
        <f t="shared" si="4"/>
        <v>#REF!</v>
      </c>
      <c r="Z15" s="130" t="e">
        <f t="shared" si="5"/>
        <v>#REF!</v>
      </c>
      <c r="AA15" s="131" t="e">
        <f>#REF!</f>
        <v>#REF!</v>
      </c>
      <c r="AB15" s="128" t="e">
        <f>#REF!</f>
        <v>#REF!</v>
      </c>
      <c r="AC15" s="129" t="e">
        <f t="shared" si="6"/>
        <v>#REF!</v>
      </c>
      <c r="AD15" s="130" t="e">
        <f t="shared" si="7"/>
        <v>#REF!</v>
      </c>
      <c r="AE15" s="131" t="e">
        <f>#REF!</f>
        <v>#REF!</v>
      </c>
      <c r="AF15" s="128" t="e">
        <f>#REF!</f>
        <v>#REF!</v>
      </c>
      <c r="AG15" s="129" t="e">
        <f t="shared" si="8"/>
        <v>#REF!</v>
      </c>
      <c r="AH15" s="132" t="e">
        <f t="shared" si="9"/>
        <v>#REF!</v>
      </c>
    </row>
    <row r="16" spans="1:34" ht="24.75" customHeight="1" thickBot="1">
      <c r="A16" s="182"/>
      <c r="B16" s="139" t="s">
        <v>42</v>
      </c>
      <c r="C16" s="37">
        <f>'Feld 4er Gruppe'!I38</f>
        <v>11</v>
      </c>
      <c r="D16" s="38">
        <f>'Feld 4er Gruppe'!J38</f>
        <v>5</v>
      </c>
      <c r="E16" s="39">
        <f t="shared" si="10"/>
        <v>6</v>
      </c>
      <c r="F16" s="39">
        <f t="shared" si="11"/>
        <v>2</v>
      </c>
      <c r="G16" s="157"/>
      <c r="H16" s="40">
        <f>'Feld 4er Gruppe'!I42</f>
        <v>11</v>
      </c>
      <c r="I16" s="38">
        <f>'Feld 4er Gruppe'!J42</f>
        <v>2</v>
      </c>
      <c r="J16" s="39">
        <f t="shared" si="12"/>
        <v>9</v>
      </c>
      <c r="K16" s="39">
        <f t="shared" si="13"/>
        <v>2</v>
      </c>
      <c r="L16" s="157"/>
      <c r="M16" s="40">
        <f>'Feld 4er Gruppe'!I34</f>
        <v>11</v>
      </c>
      <c r="N16" s="38">
        <f>'Feld 4er Gruppe'!J34</f>
        <v>5</v>
      </c>
      <c r="O16" s="39">
        <f>SUM(M16-N16)</f>
        <v>6</v>
      </c>
      <c r="P16" s="41">
        <f>IF(O16&gt;0,2,IF(O16&lt;0,0,IF(M16+N16&gt;0,1,0)))</f>
        <v>2</v>
      </c>
      <c r="Q16" s="157"/>
      <c r="R16" s="44"/>
      <c r="S16" s="44"/>
      <c r="T16" s="44"/>
      <c r="U16" s="44"/>
      <c r="V16" s="46"/>
      <c r="W16" s="133" t="e">
        <f>#REF!</f>
        <v>#REF!</v>
      </c>
      <c r="X16" s="134" t="e">
        <f>#REF!</f>
        <v>#REF!</v>
      </c>
      <c r="Y16" s="135" t="e">
        <f t="shared" si="4"/>
        <v>#REF!</v>
      </c>
      <c r="Z16" s="136" t="e">
        <f t="shared" si="5"/>
        <v>#REF!</v>
      </c>
      <c r="AA16" s="137" t="e">
        <f>#REF!</f>
        <v>#REF!</v>
      </c>
      <c r="AB16" s="134" t="e">
        <f>#REF!</f>
        <v>#REF!</v>
      </c>
      <c r="AC16" s="135" t="e">
        <f t="shared" si="6"/>
        <v>#REF!</v>
      </c>
      <c r="AD16" s="136" t="e">
        <f t="shared" si="7"/>
        <v>#REF!</v>
      </c>
      <c r="AE16" s="137" t="e">
        <f>#REF!</f>
        <v>#REF!</v>
      </c>
      <c r="AF16" s="134" t="e">
        <f>#REF!</f>
        <v>#REF!</v>
      </c>
      <c r="AG16" s="135" t="e">
        <f t="shared" si="8"/>
        <v>#REF!</v>
      </c>
      <c r="AH16" s="138" t="e">
        <f t="shared" si="9"/>
        <v>#REF!</v>
      </c>
    </row>
    <row r="17" spans="1:34" s="2" customFormat="1" ht="27.75" customHeight="1" thickTop="1" thickBot="1">
      <c r="A17" s="47" t="s">
        <v>48</v>
      </c>
      <c r="B17" s="7"/>
      <c r="C17" s="48">
        <f t="shared" ref="C17:AH17" si="14">SUM(C5:C16)</f>
        <v>97</v>
      </c>
      <c r="D17" s="49">
        <f t="shared" si="14"/>
        <v>54</v>
      </c>
      <c r="E17" s="50">
        <f t="shared" si="14"/>
        <v>43</v>
      </c>
      <c r="F17" s="51">
        <f t="shared" si="14"/>
        <v>16</v>
      </c>
      <c r="G17" s="89">
        <f t="shared" si="14"/>
        <v>16</v>
      </c>
      <c r="H17" s="52">
        <f t="shared" si="14"/>
        <v>92</v>
      </c>
      <c r="I17" s="49">
        <f t="shared" si="14"/>
        <v>58</v>
      </c>
      <c r="J17" s="50">
        <f t="shared" si="14"/>
        <v>34</v>
      </c>
      <c r="K17" s="51">
        <f t="shared" si="14"/>
        <v>14</v>
      </c>
      <c r="L17" s="89">
        <f t="shared" si="14"/>
        <v>14</v>
      </c>
      <c r="M17" s="52">
        <f t="shared" si="14"/>
        <v>56</v>
      </c>
      <c r="N17" s="49">
        <f t="shared" si="14"/>
        <v>90</v>
      </c>
      <c r="O17" s="50">
        <f t="shared" si="14"/>
        <v>-34</v>
      </c>
      <c r="P17" s="51">
        <f t="shared" si="14"/>
        <v>4</v>
      </c>
      <c r="Q17" s="89">
        <f t="shared" si="14"/>
        <v>4</v>
      </c>
      <c r="R17" s="52">
        <f t="shared" si="14"/>
        <v>51</v>
      </c>
      <c r="S17" s="49">
        <f t="shared" si="14"/>
        <v>94</v>
      </c>
      <c r="T17" s="50">
        <f t="shared" si="14"/>
        <v>-43</v>
      </c>
      <c r="U17" s="51">
        <f t="shared" si="14"/>
        <v>2</v>
      </c>
      <c r="V17" s="89">
        <f t="shared" si="14"/>
        <v>2</v>
      </c>
      <c r="W17" s="8" t="e">
        <f t="shared" si="14"/>
        <v>#REF!</v>
      </c>
      <c r="X17" s="9" t="e">
        <f t="shared" si="14"/>
        <v>#REF!</v>
      </c>
      <c r="Y17" s="10" t="e">
        <f t="shared" si="14"/>
        <v>#REF!</v>
      </c>
      <c r="Z17" s="11" t="e">
        <f t="shared" si="14"/>
        <v>#REF!</v>
      </c>
      <c r="AA17" s="8" t="e">
        <f t="shared" si="14"/>
        <v>#REF!</v>
      </c>
      <c r="AB17" s="9" t="e">
        <f t="shared" si="14"/>
        <v>#REF!</v>
      </c>
      <c r="AC17" s="10" t="e">
        <f t="shared" si="14"/>
        <v>#REF!</v>
      </c>
      <c r="AD17" s="11" t="e">
        <f t="shared" si="14"/>
        <v>#REF!</v>
      </c>
      <c r="AE17" s="8" t="e">
        <f t="shared" si="14"/>
        <v>#REF!</v>
      </c>
      <c r="AF17" s="9" t="e">
        <f t="shared" si="14"/>
        <v>#REF!</v>
      </c>
      <c r="AG17" s="10" t="e">
        <f t="shared" si="14"/>
        <v>#REF!</v>
      </c>
      <c r="AH17" s="12" t="e">
        <f t="shared" si="14"/>
        <v>#REF!</v>
      </c>
    </row>
    <row r="18" spans="1:34" ht="39" customHeight="1" thickTop="1" thickBot="1">
      <c r="A18" s="53" t="s">
        <v>49</v>
      </c>
      <c r="B18" s="140"/>
      <c r="C18" s="186">
        <v>1</v>
      </c>
      <c r="D18" s="187"/>
      <c r="E18" s="187"/>
      <c r="F18" s="187"/>
      <c r="G18" s="188"/>
      <c r="H18" s="186">
        <v>2</v>
      </c>
      <c r="I18" s="187"/>
      <c r="J18" s="187"/>
      <c r="K18" s="187"/>
      <c r="L18" s="188"/>
      <c r="M18" s="186">
        <v>3</v>
      </c>
      <c r="N18" s="187"/>
      <c r="O18" s="187"/>
      <c r="P18" s="187"/>
      <c r="Q18" s="188"/>
      <c r="R18" s="186">
        <v>4</v>
      </c>
      <c r="S18" s="187"/>
      <c r="T18" s="187"/>
      <c r="U18" s="187"/>
      <c r="V18" s="189"/>
      <c r="W18" s="190"/>
      <c r="X18" s="190"/>
      <c r="Y18" s="190"/>
      <c r="Z18" s="191"/>
      <c r="AA18" s="183"/>
      <c r="AB18" s="190"/>
      <c r="AC18" s="190"/>
      <c r="AD18" s="191"/>
      <c r="AE18" s="183"/>
      <c r="AF18" s="184"/>
      <c r="AG18" s="184"/>
      <c r="AH18" s="185"/>
    </row>
    <row r="19" spans="1:34" ht="13" thickTop="1">
      <c r="A19" s="54"/>
      <c r="B19" s="55"/>
      <c r="C19" s="55"/>
      <c r="D19" s="55"/>
      <c r="E19" s="55"/>
      <c r="F19" s="55"/>
      <c r="G19" s="55"/>
      <c r="H19" s="55"/>
      <c r="I19" s="55"/>
      <c r="J19" s="56"/>
      <c r="K19" s="56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1:34">
      <c r="A20" s="54"/>
      <c r="B20" s="55"/>
      <c r="C20" s="55"/>
      <c r="D20" s="55"/>
      <c r="E20" s="55"/>
      <c r="F20" s="55"/>
      <c r="G20" s="55"/>
      <c r="H20" s="55"/>
      <c r="I20" s="55"/>
      <c r="J20" s="56"/>
      <c r="K20" s="56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1:34">
      <c r="A21" s="54"/>
      <c r="B21" s="55"/>
      <c r="C21" s="55"/>
      <c r="D21" s="55"/>
      <c r="E21" s="55"/>
      <c r="F21" s="55"/>
      <c r="G21" s="55"/>
      <c r="H21" s="55"/>
      <c r="I21" s="55"/>
      <c r="J21" s="56"/>
      <c r="K21" s="56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34">
      <c r="A22" s="54"/>
      <c r="B22" s="55"/>
      <c r="C22" s="55"/>
      <c r="D22" s="55"/>
      <c r="E22" s="55"/>
      <c r="F22" s="55"/>
      <c r="G22" s="55"/>
      <c r="H22" s="55"/>
      <c r="I22" s="55"/>
      <c r="J22" s="56"/>
      <c r="K22" s="56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34">
      <c r="A23" s="54"/>
      <c r="B23" s="55"/>
      <c r="C23" s="55"/>
      <c r="D23" s="55"/>
      <c r="E23" s="55"/>
      <c r="F23" s="55"/>
      <c r="G23" s="55"/>
      <c r="H23" s="55"/>
      <c r="I23" s="55"/>
      <c r="J23" s="56"/>
      <c r="K23" s="56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</sheetData>
  <mergeCells count="32">
    <mergeCell ref="AE18:AH18"/>
    <mergeCell ref="C18:G18"/>
    <mergeCell ref="H18:L18"/>
    <mergeCell ref="M18:Q18"/>
    <mergeCell ref="R18:V18"/>
    <mergeCell ref="W18:Z18"/>
    <mergeCell ref="AA18:AD18"/>
    <mergeCell ref="A14:A16"/>
    <mergeCell ref="G8:G10"/>
    <mergeCell ref="G14:G16"/>
    <mergeCell ref="G11:G13"/>
    <mergeCell ref="Q14:Q16"/>
    <mergeCell ref="Q8:Q10"/>
    <mergeCell ref="L14:L16"/>
    <mergeCell ref="L11:L13"/>
    <mergeCell ref="A8:A10"/>
    <mergeCell ref="A11:A13"/>
    <mergeCell ref="A1:B3"/>
    <mergeCell ref="C1:G3"/>
    <mergeCell ref="A4:B4"/>
    <mergeCell ref="A5:A7"/>
    <mergeCell ref="Q5:Q7"/>
    <mergeCell ref="L5:L7"/>
    <mergeCell ref="H1:L3"/>
    <mergeCell ref="M1:Q3"/>
    <mergeCell ref="W1:Z3"/>
    <mergeCell ref="AA1:AD3"/>
    <mergeCell ref="AE1:AH3"/>
    <mergeCell ref="V11:V13"/>
    <mergeCell ref="V8:V10"/>
    <mergeCell ref="V5:V7"/>
    <mergeCell ref="R1:V3"/>
  </mergeCells>
  <phoneticPr fontId="0" type="noConversion"/>
  <pageMargins left="0.75000000000000011" right="0.75000000000000011" top="0.984251969" bottom="0.984251969" header="0.49" footer="0.49"/>
  <pageSetup paperSize="9" scale="68" orientation="landscape" horizontalDpi="4294967293" verticalDpi="4294967293"/>
  <headerFooter alignWithMargins="0">
    <oddHeader xml:space="preserve">&amp;CFaustball 
MINI 1  U10
</oddHeader>
    <oddFooter>&amp;CSieber Patrick
079 457 41 60
sieber.patrick@bluewin.ch</oddFooter>
  </headerFooter>
  <ignoredErrors>
    <ignoredError sqref="G17 L17 Q17 V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2" sqref="A2"/>
    </sheetView>
  </sheetViews>
  <sheetFormatPr baseColWidth="10" defaultColWidth="11.5" defaultRowHeight="12" x14ac:dyDescent="0"/>
  <cols>
    <col min="1" max="1" width="50" bestFit="1" customWidth="1"/>
    <col min="2" max="2" width="14.5" customWidth="1"/>
    <col min="4" max="4" width="11.5" style="116"/>
    <col min="5" max="5" width="11.5" style="117"/>
    <col min="6" max="6" width="11.83203125" bestFit="1" customWidth="1"/>
    <col min="7" max="7" width="9" bestFit="1" customWidth="1"/>
    <col min="8" max="11" width="17.5" bestFit="1" customWidth="1"/>
  </cols>
  <sheetData>
    <row r="1" spans="1:11" ht="14">
      <c r="A1" s="110" t="s">
        <v>50</v>
      </c>
      <c r="B1" s="111" t="s">
        <v>51</v>
      </c>
      <c r="C1" s="112" t="s">
        <v>52</v>
      </c>
      <c r="D1" s="115" t="s">
        <v>20</v>
      </c>
      <c r="E1" s="113" t="s">
        <v>53</v>
      </c>
      <c r="F1" s="111" t="s">
        <v>54</v>
      </c>
      <c r="G1" s="114" t="s">
        <v>55</v>
      </c>
      <c r="H1" s="111" t="s">
        <v>37</v>
      </c>
      <c r="I1" s="111" t="s">
        <v>38</v>
      </c>
      <c r="J1" s="111" t="s">
        <v>56</v>
      </c>
      <c r="K1" s="111" t="s">
        <v>57</v>
      </c>
    </row>
    <row r="2" spans="1:11">
      <c r="A2" t="str">
        <f>'Feld 4er Gruppe'!$A$3</f>
        <v>Ostschweizermeisterschaft U10 - Halle 2018/2019</v>
      </c>
      <c r="B2" t="str">
        <f>'Feld 4er Gruppe'!$A$5</f>
        <v>Kategorie U10</v>
      </c>
      <c r="C2" t="str">
        <f>'Feld 4er Gruppe'!$A$7</f>
        <v>Gruppe A</v>
      </c>
      <c r="D2" s="116">
        <f>'Feld 4er Gruppe'!$C$19</f>
        <v>43422</v>
      </c>
      <c r="E2" s="117">
        <f>'Feld 4er Gruppe'!A32</f>
        <v>0.41666666666666669</v>
      </c>
      <c r="F2">
        <v>1</v>
      </c>
      <c r="G2">
        <f>'Feld 4er Gruppe'!A31</f>
        <v>1</v>
      </c>
      <c r="H2" t="str">
        <f>'Feld 4er Gruppe'!B32</f>
        <v>STV Wigoltingen</v>
      </c>
      <c r="I2" t="str">
        <f>'Feld 4er Gruppe'!C32</f>
        <v>FBV Ettenhausen</v>
      </c>
      <c r="J2" t="str">
        <f>'Feld 4er Gruppe'!D32</f>
        <v>TS Höchst 2</v>
      </c>
      <c r="K2" t="str">
        <f t="shared" ref="K2:K7" si="0">J2</f>
        <v>TS Höchst 2</v>
      </c>
    </row>
    <row r="3" spans="1:11">
      <c r="A3" t="str">
        <f>'Feld 4er Gruppe'!$A$3</f>
        <v>Ostschweizermeisterschaft U10 - Halle 2018/2019</v>
      </c>
      <c r="B3" t="str">
        <f>'Feld 4er Gruppe'!$A$5</f>
        <v>Kategorie U10</v>
      </c>
      <c r="C3" t="str">
        <f>'Feld 4er Gruppe'!$A$7</f>
        <v>Gruppe A</v>
      </c>
      <c r="D3" s="116">
        <f>'Feld 4er Gruppe'!$C$19</f>
        <v>43422</v>
      </c>
      <c r="E3" s="117">
        <f>'Feld 4er Gruppe'!A34</f>
        <v>0.4375</v>
      </c>
      <c r="F3">
        <v>1</v>
      </c>
      <c r="G3">
        <f>'Feld 4er Gruppe'!A33</f>
        <v>2</v>
      </c>
      <c r="H3" t="str">
        <f>'Feld 4er Gruppe'!B34</f>
        <v>JfB Widnau 1</v>
      </c>
      <c r="I3" t="str">
        <f>'Feld 4er Gruppe'!C34</f>
        <v>TS Höchst 2</v>
      </c>
      <c r="J3" t="str">
        <f>'Feld 4er Gruppe'!D34</f>
        <v>FBV Ettenhausen</v>
      </c>
      <c r="K3" t="str">
        <f t="shared" si="0"/>
        <v>FBV Ettenhausen</v>
      </c>
    </row>
    <row r="4" spans="1:11">
      <c r="A4" t="str">
        <f>'Feld 4er Gruppe'!$A$3</f>
        <v>Ostschweizermeisterschaft U10 - Halle 2018/2019</v>
      </c>
      <c r="B4" t="str">
        <f>'Feld 4er Gruppe'!$A$5</f>
        <v>Kategorie U10</v>
      </c>
      <c r="C4" t="str">
        <f>'Feld 4er Gruppe'!$A$7</f>
        <v>Gruppe A</v>
      </c>
      <c r="D4" s="116">
        <f>'Feld 4er Gruppe'!$C$19</f>
        <v>43422</v>
      </c>
      <c r="E4" s="117">
        <f>'Feld 4er Gruppe'!A36</f>
        <v>0.45833333333333331</v>
      </c>
      <c r="F4">
        <v>1</v>
      </c>
      <c r="G4">
        <f>'Feld 4er Gruppe'!A35</f>
        <v>3</v>
      </c>
      <c r="H4" t="str">
        <f>'Feld 4er Gruppe'!B36</f>
        <v>FBV Ettenhausen</v>
      </c>
      <c r="I4" t="str">
        <f>'Feld 4er Gruppe'!C36</f>
        <v>JfB Widnau 1</v>
      </c>
      <c r="J4" t="str">
        <f>'Feld 4er Gruppe'!D36</f>
        <v>STV Wigoltingen</v>
      </c>
      <c r="K4" t="str">
        <f t="shared" si="0"/>
        <v>STV Wigoltingen</v>
      </c>
    </row>
    <row r="5" spans="1:11">
      <c r="A5" t="str">
        <f>'Feld 4er Gruppe'!$A$3</f>
        <v>Ostschweizermeisterschaft U10 - Halle 2018/2019</v>
      </c>
      <c r="B5" t="str">
        <f>'Feld 4er Gruppe'!$A$5</f>
        <v>Kategorie U10</v>
      </c>
      <c r="C5" t="str">
        <f>'Feld 4er Gruppe'!$A$7</f>
        <v>Gruppe A</v>
      </c>
      <c r="D5" s="116">
        <f>'Feld 4er Gruppe'!$C$19</f>
        <v>43422</v>
      </c>
      <c r="E5" s="117">
        <f>'Feld 4er Gruppe'!A38</f>
        <v>0.47916666666666663</v>
      </c>
      <c r="F5">
        <v>1</v>
      </c>
      <c r="G5">
        <f>'Feld 4er Gruppe'!A37</f>
        <v>4</v>
      </c>
      <c r="H5" t="str">
        <f>'Feld 4er Gruppe'!B38</f>
        <v>STV Wigoltingen</v>
      </c>
      <c r="I5" t="str">
        <f>'Feld 4er Gruppe'!C36</f>
        <v>JfB Widnau 1</v>
      </c>
      <c r="J5" t="str">
        <f>'Feld 4er Gruppe'!D38</f>
        <v>JfB Widnau 1</v>
      </c>
      <c r="K5" t="str">
        <f t="shared" si="0"/>
        <v>JfB Widnau 1</v>
      </c>
    </row>
    <row r="6" spans="1:11">
      <c r="A6" t="str">
        <f>'Feld 4er Gruppe'!$A$3</f>
        <v>Ostschweizermeisterschaft U10 - Halle 2018/2019</v>
      </c>
      <c r="B6" t="str">
        <f>'Feld 4er Gruppe'!$A$5</f>
        <v>Kategorie U10</v>
      </c>
      <c r="C6" t="str">
        <f>'Feld 4er Gruppe'!$A$7</f>
        <v>Gruppe A</v>
      </c>
      <c r="D6" s="116">
        <f>'Feld 4er Gruppe'!$C$19</f>
        <v>43422</v>
      </c>
      <c r="E6" s="117">
        <f>'Feld 4er Gruppe'!A40</f>
        <v>0.49999999999999994</v>
      </c>
      <c r="F6">
        <v>1</v>
      </c>
      <c r="G6">
        <f>'Feld 4er Gruppe'!A39</f>
        <v>5</v>
      </c>
      <c r="H6" t="str">
        <f>'Feld 4er Gruppe'!B40</f>
        <v>STV Wigoltingen</v>
      </c>
      <c r="I6" t="str">
        <f>'Feld 4er Gruppe'!C40</f>
        <v>JfB Widnau 1</v>
      </c>
      <c r="J6" t="str">
        <f>'Feld 4er Gruppe'!D40</f>
        <v>TS Höchst 2</v>
      </c>
      <c r="K6" t="str">
        <f t="shared" si="0"/>
        <v>TS Höchst 2</v>
      </c>
    </row>
    <row r="7" spans="1:11">
      <c r="A7" t="str">
        <f>'Feld 4er Gruppe'!$A$3</f>
        <v>Ostschweizermeisterschaft U10 - Halle 2018/2019</v>
      </c>
      <c r="B7" t="str">
        <f>'Feld 4er Gruppe'!$A$5</f>
        <v>Kategorie U10</v>
      </c>
      <c r="C7" t="str">
        <f>'Feld 4er Gruppe'!$A$7</f>
        <v>Gruppe A</v>
      </c>
      <c r="D7" s="116">
        <f>'Feld 4er Gruppe'!$C$19</f>
        <v>43422</v>
      </c>
      <c r="E7" s="117">
        <f>'Feld 4er Gruppe'!A42</f>
        <v>0.52083333333333326</v>
      </c>
      <c r="F7">
        <v>1</v>
      </c>
      <c r="G7">
        <f>'Feld 4er Gruppe'!A41</f>
        <v>6</v>
      </c>
      <c r="H7" t="str">
        <f>'Feld 4er Gruppe'!B42</f>
        <v>FBV Ettenhausen</v>
      </c>
      <c r="I7" t="str">
        <f>'Feld 4er Gruppe'!C42</f>
        <v>TS Höchst 2</v>
      </c>
      <c r="J7" t="str">
        <f>'Feld 4er Gruppe'!D42</f>
        <v>STV Wigoltingen</v>
      </c>
      <c r="K7" t="str">
        <f t="shared" si="0"/>
        <v>STV Wigoltingen</v>
      </c>
    </row>
  </sheetData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Feld 4er Gruppe</vt:lpstr>
      <vt:lpstr>Vorrunde</vt:lpstr>
      <vt:lpstr>Spielberichte_Liste</vt:lpstr>
    </vt:vector>
  </TitlesOfParts>
  <Manager/>
  <Company>Privat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Sieber Patrick</dc:creator>
  <cp:keywords/>
  <dc:description/>
  <cp:lastModifiedBy>Helmut Pfanner</cp:lastModifiedBy>
  <cp:revision/>
  <dcterms:created xsi:type="dcterms:W3CDTF">2004-01-15T10:04:55Z</dcterms:created>
  <dcterms:modified xsi:type="dcterms:W3CDTF">2018-11-20T09:32:04Z</dcterms:modified>
  <cp:category/>
  <cp:contentStatus/>
</cp:coreProperties>
</file>