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6060" tabRatio="500"/>
  </bookViews>
  <sheets>
    <sheet name="5er Gruppe" sheetId="1" r:id="rId1"/>
    <sheet name="Vorrunde" sheetId="2" r:id="rId2"/>
    <sheet name="Spielberichte_Liste" sheetId="4" r:id="rId3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D8" i="2"/>
  <c r="E8" i="2"/>
  <c r="F8" i="2"/>
  <c r="C9" i="2"/>
  <c r="D9" i="2"/>
  <c r="E9" i="2"/>
  <c r="F9" i="2"/>
  <c r="C10" i="2"/>
  <c r="D10" i="2"/>
  <c r="E10" i="2"/>
  <c r="F10" i="2"/>
  <c r="G8" i="2"/>
  <c r="C11" i="2"/>
  <c r="D11" i="2"/>
  <c r="E11" i="2"/>
  <c r="F11" i="2"/>
  <c r="C12" i="2"/>
  <c r="D12" i="2"/>
  <c r="E12" i="2"/>
  <c r="F12" i="2"/>
  <c r="C13" i="2"/>
  <c r="D13" i="2"/>
  <c r="E13" i="2"/>
  <c r="F13" i="2"/>
  <c r="G11" i="2"/>
  <c r="C14" i="2"/>
  <c r="D14" i="2"/>
  <c r="E14" i="2"/>
  <c r="F14" i="2"/>
  <c r="C15" i="2"/>
  <c r="D15" i="2"/>
  <c r="E15" i="2"/>
  <c r="F15" i="2"/>
  <c r="C16" i="2"/>
  <c r="D16" i="2"/>
  <c r="E16" i="2"/>
  <c r="F16" i="2"/>
  <c r="G14" i="2"/>
  <c r="C17" i="2"/>
  <c r="D17" i="2"/>
  <c r="E17" i="2"/>
  <c r="F17" i="2"/>
  <c r="C18" i="2"/>
  <c r="D18" i="2"/>
  <c r="E18" i="2"/>
  <c r="F18" i="2"/>
  <c r="C19" i="2"/>
  <c r="D19" i="2"/>
  <c r="E19" i="2"/>
  <c r="F19" i="2"/>
  <c r="G17" i="2"/>
  <c r="G20" i="2"/>
  <c r="W5" i="2"/>
  <c r="X5" i="2"/>
  <c r="Y5" i="2"/>
  <c r="Z5" i="2"/>
  <c r="W6" i="2"/>
  <c r="X6" i="2"/>
  <c r="Y6" i="2"/>
  <c r="Z6" i="2"/>
  <c r="W7" i="2"/>
  <c r="X7" i="2"/>
  <c r="Y7" i="2"/>
  <c r="Z7" i="2"/>
  <c r="I17" i="2"/>
  <c r="W8" i="2"/>
  <c r="H17" i="2"/>
  <c r="X8" i="2"/>
  <c r="Y8" i="2"/>
  <c r="Z8" i="2"/>
  <c r="I18" i="2"/>
  <c r="W9" i="2"/>
  <c r="H18" i="2"/>
  <c r="X9" i="2"/>
  <c r="Y9" i="2"/>
  <c r="Z9" i="2"/>
  <c r="I19" i="2"/>
  <c r="W10" i="2"/>
  <c r="H19" i="2"/>
  <c r="X10" i="2"/>
  <c r="Y10" i="2"/>
  <c r="Z10" i="2"/>
  <c r="N17" i="2"/>
  <c r="W11" i="2"/>
  <c r="M17" i="2"/>
  <c r="X11" i="2"/>
  <c r="Y11" i="2"/>
  <c r="Z11" i="2"/>
  <c r="N18" i="2"/>
  <c r="W12" i="2"/>
  <c r="M18" i="2"/>
  <c r="X12" i="2"/>
  <c r="Y12" i="2"/>
  <c r="Z12" i="2"/>
  <c r="N19" i="2"/>
  <c r="W13" i="2"/>
  <c r="M19" i="2"/>
  <c r="X13" i="2"/>
  <c r="Y13" i="2"/>
  <c r="Z13" i="2"/>
  <c r="S17" i="2"/>
  <c r="W14" i="2"/>
  <c r="R17" i="2"/>
  <c r="X14" i="2"/>
  <c r="Y14" i="2"/>
  <c r="Z14" i="2"/>
  <c r="S18" i="2"/>
  <c r="W15" i="2"/>
  <c r="R18" i="2"/>
  <c r="X15" i="2"/>
  <c r="Y15" i="2"/>
  <c r="Z15" i="2"/>
  <c r="S19" i="2"/>
  <c r="W16" i="2"/>
  <c r="R19" i="2"/>
  <c r="X16" i="2"/>
  <c r="Y16" i="2"/>
  <c r="Z16" i="2"/>
  <c r="Z20" i="2"/>
  <c r="R5" i="2"/>
  <c r="S5" i="2"/>
  <c r="T5" i="2"/>
  <c r="U5" i="2"/>
  <c r="R6" i="2"/>
  <c r="S6" i="2"/>
  <c r="T6" i="2"/>
  <c r="U6" i="2"/>
  <c r="R7" i="2"/>
  <c r="S7" i="2"/>
  <c r="T7" i="2"/>
  <c r="U7" i="2"/>
  <c r="I14" i="2"/>
  <c r="R8" i="2"/>
  <c r="H14" i="2"/>
  <c r="S8" i="2"/>
  <c r="T8" i="2"/>
  <c r="U8" i="2"/>
  <c r="I15" i="2"/>
  <c r="R9" i="2"/>
  <c r="H15" i="2"/>
  <c r="S9" i="2"/>
  <c r="T9" i="2"/>
  <c r="U9" i="2"/>
  <c r="I16" i="2"/>
  <c r="R10" i="2"/>
  <c r="H16" i="2"/>
  <c r="S10" i="2"/>
  <c r="T10" i="2"/>
  <c r="U10" i="2"/>
  <c r="N14" i="2"/>
  <c r="R11" i="2"/>
  <c r="M14" i="2"/>
  <c r="S11" i="2"/>
  <c r="T11" i="2"/>
  <c r="U11" i="2"/>
  <c r="N15" i="2"/>
  <c r="R12" i="2"/>
  <c r="M15" i="2"/>
  <c r="S12" i="2"/>
  <c r="T12" i="2"/>
  <c r="U12" i="2"/>
  <c r="N16" i="2"/>
  <c r="R13" i="2"/>
  <c r="M16" i="2"/>
  <c r="S13" i="2"/>
  <c r="T13" i="2"/>
  <c r="U13" i="2"/>
  <c r="T17" i="2"/>
  <c r="U17" i="2"/>
  <c r="T18" i="2"/>
  <c r="U18" i="2"/>
  <c r="T19" i="2"/>
  <c r="U19" i="2"/>
  <c r="U20" i="2"/>
  <c r="M5" i="2"/>
  <c r="N5" i="2"/>
  <c r="O5" i="2"/>
  <c r="P5" i="2"/>
  <c r="M6" i="2"/>
  <c r="N6" i="2"/>
  <c r="O6" i="2"/>
  <c r="P6" i="2"/>
  <c r="M7" i="2"/>
  <c r="N7" i="2"/>
  <c r="O7" i="2"/>
  <c r="P7" i="2"/>
  <c r="I11" i="2"/>
  <c r="M8" i="2"/>
  <c r="H11" i="2"/>
  <c r="N8" i="2"/>
  <c r="O8" i="2"/>
  <c r="P8" i="2"/>
  <c r="I12" i="2"/>
  <c r="M9" i="2"/>
  <c r="H12" i="2"/>
  <c r="N9" i="2"/>
  <c r="O9" i="2"/>
  <c r="P9" i="2"/>
  <c r="I13" i="2"/>
  <c r="M10" i="2"/>
  <c r="H13" i="2"/>
  <c r="N10" i="2"/>
  <c r="O10" i="2"/>
  <c r="P10" i="2"/>
  <c r="O14" i="2"/>
  <c r="P14" i="2"/>
  <c r="O15" i="2"/>
  <c r="P15" i="2"/>
  <c r="O16" i="2"/>
  <c r="P16" i="2"/>
  <c r="O17" i="2"/>
  <c r="P17" i="2"/>
  <c r="O18" i="2"/>
  <c r="P18" i="2"/>
  <c r="O19" i="2"/>
  <c r="P19" i="2"/>
  <c r="P20" i="2"/>
  <c r="H5" i="2"/>
  <c r="I5" i="2"/>
  <c r="J5" i="2"/>
  <c r="K5" i="2"/>
  <c r="H6" i="2"/>
  <c r="I6" i="2"/>
  <c r="J6" i="2"/>
  <c r="K6" i="2"/>
  <c r="H7" i="2"/>
  <c r="I7" i="2"/>
  <c r="J7" i="2"/>
  <c r="K7" i="2"/>
  <c r="J11" i="2"/>
  <c r="K11" i="2"/>
  <c r="J12" i="2"/>
  <c r="K12" i="2"/>
  <c r="J13" i="2"/>
  <c r="K13" i="2"/>
  <c r="J14" i="2"/>
  <c r="K14" i="2"/>
  <c r="J15" i="2"/>
  <c r="K15" i="2"/>
  <c r="J16" i="2"/>
  <c r="K16" i="2"/>
  <c r="J17" i="2"/>
  <c r="K17" i="2"/>
  <c r="J18" i="2"/>
  <c r="K18" i="2"/>
  <c r="J19" i="2"/>
  <c r="K19" i="2"/>
  <c r="K20" i="2"/>
  <c r="F20" i="2"/>
  <c r="Q5" i="2"/>
  <c r="Q8" i="2"/>
  <c r="Q14" i="2"/>
  <c r="Q17" i="2"/>
  <c r="Q20" i="2"/>
  <c r="V5" i="2"/>
  <c r="V8" i="2"/>
  <c r="V11" i="2"/>
  <c r="V17" i="2"/>
  <c r="V20" i="2"/>
  <c r="AA5" i="2"/>
  <c r="AA8" i="2"/>
  <c r="AA11" i="2"/>
  <c r="AA14" i="2"/>
  <c r="AA20" i="2"/>
  <c r="L5" i="2"/>
  <c r="L11" i="2"/>
  <c r="L14" i="2"/>
  <c r="L17" i="2"/>
  <c r="L20" i="2"/>
  <c r="R20" i="2"/>
  <c r="J19" i="4"/>
  <c r="K19" i="4"/>
  <c r="J20" i="4"/>
  <c r="K20" i="4"/>
  <c r="J21" i="4"/>
  <c r="K21" i="4"/>
  <c r="J22" i="4"/>
  <c r="K22" i="4"/>
  <c r="J18" i="4"/>
  <c r="J17" i="4"/>
  <c r="J16" i="4"/>
  <c r="J15" i="4"/>
  <c r="J14" i="4"/>
  <c r="J13" i="4"/>
  <c r="I22" i="4"/>
  <c r="I21" i="4"/>
  <c r="I20" i="4"/>
  <c r="I19" i="4"/>
  <c r="I18" i="4"/>
  <c r="I17" i="4"/>
  <c r="I16" i="4"/>
  <c r="I15" i="4"/>
  <c r="I14" i="4"/>
  <c r="I13" i="4"/>
  <c r="H22" i="4"/>
  <c r="H21" i="4"/>
  <c r="H20" i="4"/>
  <c r="H19" i="4"/>
  <c r="H18" i="4"/>
  <c r="H17" i="4"/>
  <c r="H16" i="4"/>
  <c r="H15" i="4"/>
  <c r="H14" i="4"/>
  <c r="H13" i="4"/>
  <c r="G22" i="4"/>
  <c r="G21" i="4"/>
  <c r="G20" i="4"/>
  <c r="G19" i="4"/>
  <c r="G18" i="4"/>
  <c r="G17" i="4"/>
  <c r="G16" i="4"/>
  <c r="G15" i="4"/>
  <c r="G14" i="4"/>
  <c r="G13" i="4"/>
  <c r="E22" i="4"/>
  <c r="E21" i="4"/>
  <c r="E20" i="4"/>
  <c r="E19" i="4"/>
  <c r="E18" i="4"/>
  <c r="E17" i="4"/>
  <c r="E16" i="4"/>
  <c r="E15" i="4"/>
  <c r="E14" i="4"/>
  <c r="E13" i="4"/>
  <c r="A19" i="4"/>
  <c r="B19" i="4"/>
  <c r="C19" i="4"/>
  <c r="D19" i="4"/>
  <c r="A20" i="4"/>
  <c r="B20" i="4"/>
  <c r="C20" i="4"/>
  <c r="D20" i="4"/>
  <c r="A21" i="4"/>
  <c r="B21" i="4"/>
  <c r="C21" i="4"/>
  <c r="D21" i="4"/>
  <c r="A22" i="4"/>
  <c r="B22" i="4"/>
  <c r="C22" i="4"/>
  <c r="D22" i="4"/>
  <c r="G6" i="4"/>
  <c r="D46" i="1"/>
  <c r="J8" i="4"/>
  <c r="K8" i="4"/>
  <c r="D48" i="1"/>
  <c r="J9" i="4"/>
  <c r="K9" i="4"/>
  <c r="D50" i="1"/>
  <c r="J10" i="4"/>
  <c r="K10" i="4"/>
  <c r="D52" i="1"/>
  <c r="J11" i="4"/>
  <c r="K11" i="4"/>
  <c r="D44" i="1"/>
  <c r="J7" i="4"/>
  <c r="D42" i="1"/>
  <c r="J6" i="4"/>
  <c r="D40" i="1"/>
  <c r="J5" i="4"/>
  <c r="D38" i="1"/>
  <c r="J4" i="4"/>
  <c r="D36" i="1"/>
  <c r="J3" i="4"/>
  <c r="D34" i="1"/>
  <c r="J2" i="4"/>
  <c r="C52" i="1"/>
  <c r="I11" i="4"/>
  <c r="C50" i="1"/>
  <c r="I10" i="4"/>
  <c r="C48" i="1"/>
  <c r="I9" i="4"/>
  <c r="C46" i="1"/>
  <c r="I8" i="4"/>
  <c r="C44" i="1"/>
  <c r="I7" i="4"/>
  <c r="C42" i="1"/>
  <c r="I6" i="4"/>
  <c r="C40" i="1"/>
  <c r="I5" i="4"/>
  <c r="C38" i="1"/>
  <c r="I4" i="4"/>
  <c r="C36" i="1"/>
  <c r="I3" i="4"/>
  <c r="C34" i="1"/>
  <c r="I2" i="4"/>
  <c r="B52" i="1"/>
  <c r="H11" i="4"/>
  <c r="B50" i="1"/>
  <c r="H10" i="4"/>
  <c r="B48" i="1"/>
  <c r="H9" i="4"/>
  <c r="B46" i="1"/>
  <c r="H8" i="4"/>
  <c r="B44" i="1"/>
  <c r="H7" i="4"/>
  <c r="B42" i="1"/>
  <c r="H6" i="4"/>
  <c r="B40" i="1"/>
  <c r="H5" i="4"/>
  <c r="B38" i="1"/>
  <c r="H4" i="4"/>
  <c r="B36" i="1"/>
  <c r="H3" i="4"/>
  <c r="B34" i="1"/>
  <c r="H2" i="4"/>
  <c r="G11" i="4"/>
  <c r="G10" i="4"/>
  <c r="G9" i="4"/>
  <c r="G8" i="4"/>
  <c r="G7" i="4"/>
  <c r="G5" i="4"/>
  <c r="G4" i="4"/>
  <c r="G3" i="4"/>
  <c r="A36" i="1"/>
  <c r="A38" i="1"/>
  <c r="A40" i="1"/>
  <c r="A42" i="1"/>
  <c r="A44" i="1"/>
  <c r="A48" i="1"/>
  <c r="A52" i="1"/>
  <c r="E11" i="4"/>
  <c r="A50" i="1"/>
  <c r="E10" i="4"/>
  <c r="E9" i="4"/>
  <c r="A46" i="1"/>
  <c r="E8" i="4"/>
  <c r="D8" i="4"/>
  <c r="D9" i="4"/>
  <c r="D10" i="4"/>
  <c r="D11" i="4"/>
  <c r="C8" i="4"/>
  <c r="C9" i="4"/>
  <c r="C10" i="4"/>
  <c r="C11" i="4"/>
  <c r="B8" i="4"/>
  <c r="B9" i="4"/>
  <c r="B10" i="4"/>
  <c r="B11" i="4"/>
  <c r="A8" i="4"/>
  <c r="A9" i="4"/>
  <c r="A10" i="4"/>
  <c r="A11" i="4"/>
  <c r="G2" i="4"/>
  <c r="E7" i="4"/>
  <c r="E6" i="4"/>
  <c r="E5" i="4"/>
  <c r="E4" i="4"/>
  <c r="E3" i="4"/>
  <c r="E2" i="4"/>
  <c r="D14" i="4"/>
  <c r="D15" i="4"/>
  <c r="D16" i="4"/>
  <c r="D17" i="4"/>
  <c r="D18" i="4"/>
  <c r="D3" i="4"/>
  <c r="D4" i="4"/>
  <c r="D5" i="4"/>
  <c r="D6" i="4"/>
  <c r="D7" i="4"/>
  <c r="D13" i="4"/>
  <c r="D2" i="4"/>
  <c r="C18" i="4"/>
  <c r="B18" i="4"/>
  <c r="A18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7" i="4"/>
  <c r="B7" i="4"/>
  <c r="A7" i="4"/>
  <c r="C6" i="4"/>
  <c r="B6" i="4"/>
  <c r="A6" i="4"/>
  <c r="C5" i="4"/>
  <c r="B5" i="4"/>
  <c r="A5" i="4"/>
  <c r="C4" i="4"/>
  <c r="B4" i="4"/>
  <c r="A4" i="4"/>
  <c r="C3" i="4"/>
  <c r="B3" i="4"/>
  <c r="A3" i="4"/>
  <c r="C2" i="4"/>
  <c r="B2" i="4"/>
  <c r="A2" i="4"/>
  <c r="K18" i="4"/>
  <c r="K17" i="4"/>
  <c r="K16" i="4"/>
  <c r="K15" i="4"/>
  <c r="K14" i="4"/>
  <c r="K13" i="4"/>
  <c r="K7" i="4"/>
  <c r="K6" i="4"/>
  <c r="K5" i="4"/>
  <c r="K4" i="4"/>
  <c r="K3" i="4"/>
  <c r="K2" i="4"/>
  <c r="W20" i="2"/>
  <c r="X20" i="2"/>
  <c r="Y20" i="2"/>
  <c r="D20" i="2"/>
  <c r="E20" i="2"/>
  <c r="H20" i="2"/>
  <c r="I20" i="2"/>
  <c r="J20" i="2"/>
  <c r="M20" i="2"/>
  <c r="N20" i="2"/>
  <c r="O20" i="2"/>
  <c r="S20" i="2"/>
  <c r="T20" i="2"/>
  <c r="C20" i="2"/>
  <c r="A5" i="2"/>
  <c r="C4" i="2"/>
  <c r="AB8" i="2"/>
  <c r="AB9" i="2"/>
  <c r="AB11" i="2"/>
  <c r="AB12" i="2"/>
  <c r="AB14" i="2"/>
  <c r="AB15" i="2"/>
  <c r="AB5" i="2"/>
  <c r="AB6" i="2"/>
  <c r="AB7" i="2"/>
  <c r="AB17" i="2"/>
  <c r="AB18" i="2"/>
  <c r="AB20" i="2"/>
  <c r="AC8" i="2"/>
  <c r="AC9" i="2"/>
  <c r="AC11" i="2"/>
  <c r="AC12" i="2"/>
  <c r="AC14" i="2"/>
  <c r="AC15" i="2"/>
  <c r="AC5" i="2"/>
  <c r="AC6" i="2"/>
  <c r="AC7" i="2"/>
  <c r="AC17" i="2"/>
  <c r="AC18" i="2"/>
  <c r="AC20" i="2"/>
  <c r="AD8" i="2"/>
  <c r="AD9" i="2"/>
  <c r="AD11" i="2"/>
  <c r="AD12" i="2"/>
  <c r="AD14" i="2"/>
  <c r="AD15" i="2"/>
  <c r="AD5" i="2"/>
  <c r="AD6" i="2"/>
  <c r="AD7" i="2"/>
  <c r="AD17" i="2"/>
  <c r="AD18" i="2"/>
  <c r="AD20" i="2"/>
  <c r="AE8" i="2"/>
  <c r="AE9" i="2"/>
  <c r="AE11" i="2"/>
  <c r="AE12" i="2"/>
  <c r="AE14" i="2"/>
  <c r="AE15" i="2"/>
  <c r="AE5" i="2"/>
  <c r="AE6" i="2"/>
  <c r="AE7" i="2"/>
  <c r="AE17" i="2"/>
  <c r="AE18" i="2"/>
  <c r="AE20" i="2"/>
  <c r="AF8" i="2"/>
  <c r="AF9" i="2"/>
  <c r="AF11" i="2"/>
  <c r="AF12" i="2"/>
  <c r="AF14" i="2"/>
  <c r="AF15" i="2"/>
  <c r="AF5" i="2"/>
  <c r="AF6" i="2"/>
  <c r="AF7" i="2"/>
  <c r="AF17" i="2"/>
  <c r="AF18" i="2"/>
  <c r="AF20" i="2"/>
  <c r="AG8" i="2"/>
  <c r="AG9" i="2"/>
  <c r="AG11" i="2"/>
  <c r="AG12" i="2"/>
  <c r="AG14" i="2"/>
  <c r="AG15" i="2"/>
  <c r="AG5" i="2"/>
  <c r="AG6" i="2"/>
  <c r="AG7" i="2"/>
  <c r="AG17" i="2"/>
  <c r="AG18" i="2"/>
  <c r="AG20" i="2"/>
  <c r="AH8" i="2"/>
  <c r="AH9" i="2"/>
  <c r="AH11" i="2"/>
  <c r="AH12" i="2"/>
  <c r="AH14" i="2"/>
  <c r="AH15" i="2"/>
  <c r="AH5" i="2"/>
  <c r="AH6" i="2"/>
  <c r="AH7" i="2"/>
  <c r="AH17" i="2"/>
  <c r="AH18" i="2"/>
  <c r="AH20" i="2"/>
  <c r="AI8" i="2"/>
  <c r="AI9" i="2"/>
  <c r="AI11" i="2"/>
  <c r="AI12" i="2"/>
  <c r="AI14" i="2"/>
  <c r="AI15" i="2"/>
  <c r="AI5" i="2"/>
  <c r="AI6" i="2"/>
  <c r="AI7" i="2"/>
  <c r="AI17" i="2"/>
  <c r="AI18" i="2"/>
  <c r="AI20" i="2"/>
  <c r="A8" i="2"/>
  <c r="A11" i="2"/>
  <c r="A14" i="2"/>
  <c r="A17" i="2"/>
  <c r="AF1" i="2"/>
  <c r="AB1" i="2"/>
  <c r="W1" i="2"/>
  <c r="R1" i="2"/>
  <c r="M1" i="2"/>
  <c r="H1" i="2"/>
  <c r="C1" i="2"/>
</calcChain>
</file>

<file path=xl/sharedStrings.xml><?xml version="1.0" encoding="utf-8"?>
<sst xmlns="http://schemas.openxmlformats.org/spreadsheetml/2006/main" count="89" uniqueCount="50">
  <si>
    <t>Mannschaften</t>
  </si>
  <si>
    <t>Spiel</t>
  </si>
  <si>
    <t>Mannschaft A</t>
  </si>
  <si>
    <t>Mannschaft B</t>
  </si>
  <si>
    <t>Schiedsrichter</t>
  </si>
  <si>
    <t>1. Satz</t>
  </si>
  <si>
    <t>2. Satz</t>
  </si>
  <si>
    <t>3. Satz</t>
  </si>
  <si>
    <t>Vorrunde</t>
  </si>
  <si>
    <t>Bälle A</t>
  </si>
  <si>
    <t>Bälle B</t>
  </si>
  <si>
    <t>+/-</t>
  </si>
  <si>
    <t>Pkt.</t>
  </si>
  <si>
    <t>Punkte</t>
  </si>
  <si>
    <t>Totalisierung</t>
  </si>
  <si>
    <t>Rang</t>
  </si>
  <si>
    <t>Spielleiter:</t>
  </si>
  <si>
    <t>Modus:</t>
  </si>
  <si>
    <t>Name</t>
  </si>
  <si>
    <t>Adresse</t>
  </si>
  <si>
    <t>Wohnort</t>
  </si>
  <si>
    <t>Handy</t>
  </si>
  <si>
    <t>es spielt jeder gegen jeden</t>
  </si>
  <si>
    <t>Rangfolge nach Punkten</t>
  </si>
  <si>
    <t>Die angegebenen Zeiten sind ungefähre Zeiten.</t>
  </si>
  <si>
    <t>Vorrunde:</t>
  </si>
  <si>
    <t>Gruppe A</t>
  </si>
  <si>
    <t>Christian Fröwis</t>
  </si>
  <si>
    <t>Lerchenstraße 8</t>
  </si>
  <si>
    <t>6973 Höchst</t>
  </si>
  <si>
    <t>0043 / 664 2508175</t>
  </si>
  <si>
    <t>c.froewis@innonav.at</t>
  </si>
  <si>
    <t>E-Mail</t>
  </si>
  <si>
    <t>Datum</t>
  </si>
  <si>
    <t>Veranstaltung</t>
  </si>
  <si>
    <t>Klasse</t>
  </si>
  <si>
    <t>Gruppe</t>
  </si>
  <si>
    <t>Zeit</t>
  </si>
  <si>
    <t>Spielfeld Nr</t>
  </si>
  <si>
    <t>Spiel Nr.</t>
  </si>
  <si>
    <t xml:space="preserve">Schiedsrichter </t>
  </si>
  <si>
    <t>Anschreiber</t>
  </si>
  <si>
    <t>FB Widnau 2</t>
  </si>
  <si>
    <t>SV Diepoldsau-Schmitter</t>
  </si>
  <si>
    <t>FB Elgg</t>
  </si>
  <si>
    <t>FB Embrach</t>
  </si>
  <si>
    <t>FG Obersiggenthal</t>
  </si>
  <si>
    <t>Schweizermeisterschaft Senioren Kategorie B Gruppe A / Qualifikation</t>
  </si>
  <si>
    <t>Kategorie B</t>
  </si>
  <si>
    <t>2 Sätze auf 11 max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</si>
</sst>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hh:mm;@"/>
    <numFmt numFmtId="166" formatCode="dd\.mm\.yy;@"/>
  </numFmts>
  <fonts count="18" x14ac:knownFonts="1">
    <font>
      <sz val="10"/>
      <name val="Arial"/>
    </font>
    <font>
      <u/>
      <sz val="10"/>
      <color indexed="12"/>
      <name val="Arial"/>
    </font>
    <font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23"/>
      <name val="Arial"/>
      <family val="2"/>
    </font>
    <font>
      <b/>
      <sz val="23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i/>
      <u/>
      <sz val="16"/>
      <name val="Arial"/>
    </font>
    <font>
      <b/>
      <i/>
      <sz val="16"/>
      <name val="Arial"/>
    </font>
    <font>
      <b/>
      <sz val="14"/>
      <name val="Arial"/>
      <family val="2"/>
    </font>
    <font>
      <b/>
      <i/>
      <sz val="11"/>
      <color theme="0"/>
      <name val="Calibri"/>
      <family val="2"/>
      <scheme val="minor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hair">
        <color auto="1"/>
      </right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/>
      <right style="double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hair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hair">
        <color auto="1"/>
      </top>
      <bottom/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7" fillId="0" borderId="1" xfId="0" applyFont="1" applyBorder="1" applyProtection="1"/>
    <xf numFmtId="49" fontId="7" fillId="0" borderId="1" xfId="0" applyNumberFormat="1" applyFont="1" applyBorder="1" applyProtection="1"/>
    <xf numFmtId="0" fontId="7" fillId="0" borderId="2" xfId="0" applyFont="1" applyBorder="1" applyProtection="1"/>
    <xf numFmtId="49" fontId="7" fillId="0" borderId="2" xfId="0" applyNumberFormat="1" applyFont="1" applyBorder="1" applyProtection="1"/>
    <xf numFmtId="0" fontId="7" fillId="0" borderId="3" xfId="0" applyFont="1" applyBorder="1" applyProtection="1"/>
    <xf numFmtId="0" fontId="7" fillId="0" borderId="4" xfId="0" applyFont="1" applyBorder="1"/>
    <xf numFmtId="0" fontId="7" fillId="0" borderId="2" xfId="0" applyFont="1" applyBorder="1"/>
    <xf numFmtId="49" fontId="7" fillId="0" borderId="2" xfId="0" applyNumberFormat="1" applyFont="1" applyBorder="1"/>
    <xf numFmtId="0" fontId="7" fillId="0" borderId="3" xfId="0" applyFont="1" applyBorder="1"/>
    <xf numFmtId="0" fontId="8" fillId="0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8" xfId="0" applyFont="1" applyFill="1" applyBorder="1" applyProtection="1"/>
    <xf numFmtId="0" fontId="8" fillId="0" borderId="9" xfId="0" applyFont="1" applyBorder="1" applyProtection="1"/>
    <xf numFmtId="0" fontId="8" fillId="0" borderId="10" xfId="0" applyFont="1" applyBorder="1" applyProtection="1"/>
    <xf numFmtId="1" fontId="8" fillId="0" borderId="11" xfId="0" applyNumberFormat="1" applyFont="1" applyBorder="1" applyProtection="1"/>
    <xf numFmtId="0" fontId="8" fillId="0" borderId="12" xfId="0" applyFont="1" applyBorder="1" applyProtection="1"/>
    <xf numFmtId="0" fontId="8" fillId="0" borderId="12" xfId="0" applyFont="1" applyBorder="1"/>
    <xf numFmtId="0" fontId="8" fillId="0" borderId="10" xfId="0" applyFont="1" applyBorder="1"/>
    <xf numFmtId="1" fontId="8" fillId="0" borderId="11" xfId="0" applyNumberFormat="1" applyFont="1" applyBorder="1"/>
    <xf numFmtId="1" fontId="8" fillId="0" borderId="13" xfId="0" applyNumberFormat="1" applyFont="1" applyBorder="1"/>
    <xf numFmtId="0" fontId="8" fillId="0" borderId="9" xfId="0" applyFont="1" applyBorder="1"/>
    <xf numFmtId="1" fontId="8" fillId="0" borderId="14" xfId="0" applyNumberFormat="1" applyFont="1" applyBorder="1"/>
    <xf numFmtId="0" fontId="8" fillId="2" borderId="15" xfId="0" applyFont="1" applyFill="1" applyBorder="1" applyProtection="1"/>
    <xf numFmtId="0" fontId="8" fillId="2" borderId="0" xfId="0" applyFont="1" applyFill="1" applyBorder="1" applyProtection="1"/>
    <xf numFmtId="0" fontId="8" fillId="2" borderId="16" xfId="0" applyFont="1" applyFill="1" applyBorder="1" applyProtection="1"/>
    <xf numFmtId="0" fontId="8" fillId="0" borderId="17" xfId="0" applyFont="1" applyBorder="1" applyProtection="1"/>
    <xf numFmtId="0" fontId="8" fillId="0" borderId="18" xfId="0" applyFont="1" applyBorder="1" applyProtection="1"/>
    <xf numFmtId="1" fontId="8" fillId="0" borderId="19" xfId="0" applyNumberFormat="1" applyFont="1" applyBorder="1" applyProtection="1"/>
    <xf numFmtId="0" fontId="8" fillId="0" borderId="20" xfId="0" applyFont="1" applyBorder="1" applyProtection="1"/>
    <xf numFmtId="0" fontId="8" fillId="0" borderId="20" xfId="0" applyFont="1" applyBorder="1"/>
    <xf numFmtId="0" fontId="8" fillId="0" borderId="18" xfId="0" applyFont="1" applyBorder="1"/>
    <xf numFmtId="1" fontId="8" fillId="0" borderId="19" xfId="0" applyNumberFormat="1" applyFont="1" applyBorder="1"/>
    <xf numFmtId="1" fontId="8" fillId="0" borderId="21" xfId="0" applyNumberFormat="1" applyFont="1" applyBorder="1"/>
    <xf numFmtId="0" fontId="8" fillId="0" borderId="17" xfId="0" applyFont="1" applyBorder="1"/>
    <xf numFmtId="1" fontId="8" fillId="0" borderId="22" xfId="0" applyNumberFormat="1" applyFont="1" applyBorder="1"/>
    <xf numFmtId="0" fontId="8" fillId="2" borderId="23" xfId="0" applyFont="1" applyFill="1" applyBorder="1" applyProtection="1"/>
    <xf numFmtId="0" fontId="8" fillId="2" borderId="24" xfId="0" applyFont="1" applyFill="1" applyBorder="1" applyProtection="1"/>
    <xf numFmtId="0" fontId="8" fillId="0" borderId="25" xfId="0" applyFont="1" applyBorder="1" applyProtection="1"/>
    <xf numFmtId="0" fontId="8" fillId="0" borderId="26" xfId="0" applyFont="1" applyBorder="1" applyProtection="1"/>
    <xf numFmtId="1" fontId="8" fillId="0" borderId="27" xfId="0" applyNumberFormat="1" applyFont="1" applyBorder="1" applyProtection="1"/>
    <xf numFmtId="0" fontId="8" fillId="0" borderId="28" xfId="0" applyFont="1" applyBorder="1" applyProtection="1"/>
    <xf numFmtId="0" fontId="8" fillId="0" borderId="5" xfId="0" applyFont="1" applyBorder="1" applyProtection="1"/>
    <xf numFmtId="0" fontId="8" fillId="0" borderId="17" xfId="0" quotePrefix="1" applyFont="1" applyBorder="1" applyProtection="1"/>
    <xf numFmtId="0" fontId="6" fillId="3" borderId="29" xfId="0" applyFont="1" applyFill="1" applyBorder="1" applyProtection="1"/>
    <xf numFmtId="0" fontId="4" fillId="0" borderId="5" xfId="0" applyFont="1" applyBorder="1" applyProtection="1">
      <protection locked="0"/>
    </xf>
    <xf numFmtId="0" fontId="4" fillId="0" borderId="30" xfId="0" applyFont="1" applyBorder="1" applyProtection="1"/>
    <xf numFmtId="1" fontId="0" fillId="0" borderId="0" xfId="0" applyNumberFormat="1"/>
    <xf numFmtId="0" fontId="7" fillId="0" borderId="0" xfId="0" applyFont="1" applyProtection="1"/>
    <xf numFmtId="0" fontId="0" fillId="0" borderId="0" xfId="0" applyProtection="1"/>
    <xf numFmtId="1" fontId="0" fillId="0" borderId="0" xfId="0" applyNumberFormat="1" applyProtection="1"/>
    <xf numFmtId="0" fontId="2" fillId="0" borderId="0" xfId="0" applyFont="1" applyProtection="1"/>
    <xf numFmtId="0" fontId="4" fillId="0" borderId="0" xfId="0" applyFont="1" applyProtection="1"/>
    <xf numFmtId="0" fontId="2" fillId="0" borderId="31" xfId="0" applyFont="1" applyBorder="1" applyAlignment="1" applyProtection="1">
      <alignment horizontal="center"/>
    </xf>
    <xf numFmtId="0" fontId="2" fillId="0" borderId="32" xfId="0" applyFont="1" applyBorder="1" applyAlignment="1" applyProtection="1">
      <alignment horizontal="center"/>
    </xf>
    <xf numFmtId="0" fontId="2" fillId="0" borderId="33" xfId="0" applyFont="1" applyBorder="1" applyAlignment="1" applyProtection="1">
      <alignment horizontal="center"/>
    </xf>
    <xf numFmtId="0" fontId="2" fillId="0" borderId="3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32" xfId="0" applyFont="1" applyBorder="1" applyProtection="1"/>
    <xf numFmtId="0" fontId="2" fillId="0" borderId="0" xfId="0" applyFont="1" applyBorder="1" applyProtection="1"/>
    <xf numFmtId="0" fontId="2" fillId="0" borderId="35" xfId="0" applyFont="1" applyBorder="1" applyProtection="1"/>
    <xf numFmtId="0" fontId="4" fillId="0" borderId="36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39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45" xfId="0" applyFont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8" fillId="0" borderId="46" xfId="0" applyFont="1" applyBorder="1" applyProtection="1"/>
    <xf numFmtId="0" fontId="8" fillId="0" borderId="47" xfId="0" applyFont="1" applyBorder="1" applyProtection="1"/>
    <xf numFmtId="1" fontId="8" fillId="0" borderId="48" xfId="0" applyNumberFormat="1" applyFont="1" applyBorder="1" applyProtection="1"/>
    <xf numFmtId="0" fontId="8" fillId="0" borderId="49" xfId="0" applyFont="1" applyBorder="1" applyProtection="1"/>
    <xf numFmtId="0" fontId="8" fillId="0" borderId="51" xfId="0" applyFont="1" applyBorder="1" applyProtection="1"/>
    <xf numFmtId="0" fontId="8" fillId="0" borderId="52" xfId="0" applyFont="1" applyBorder="1" applyProtection="1"/>
    <xf numFmtId="1" fontId="8" fillId="0" borderId="53" xfId="0" applyNumberFormat="1" applyFont="1" applyBorder="1" applyProtection="1"/>
    <xf numFmtId="0" fontId="8" fillId="0" borderId="54" xfId="0" applyFont="1" applyBorder="1" applyProtection="1"/>
    <xf numFmtId="0" fontId="8" fillId="0" borderId="51" xfId="0" applyFont="1" applyBorder="1"/>
    <xf numFmtId="0" fontId="8" fillId="0" borderId="52" xfId="0" applyFont="1" applyBorder="1"/>
    <xf numFmtId="1" fontId="8" fillId="0" borderId="53" xfId="0" applyNumberFormat="1" applyFont="1" applyBorder="1"/>
    <xf numFmtId="1" fontId="8" fillId="0" borderId="55" xfId="0" applyNumberFormat="1" applyFont="1" applyBorder="1"/>
    <xf numFmtId="0" fontId="8" fillId="0" borderId="54" xfId="0" applyFont="1" applyBorder="1"/>
    <xf numFmtId="1" fontId="8" fillId="0" borderId="56" xfId="0" applyNumberFormat="1" applyFont="1" applyBorder="1"/>
    <xf numFmtId="1" fontId="8" fillId="0" borderId="57" xfId="0" applyNumberFormat="1" applyFont="1" applyBorder="1" applyProtection="1"/>
    <xf numFmtId="0" fontId="8" fillId="0" borderId="58" xfId="0" applyFont="1" applyBorder="1" applyProtection="1"/>
    <xf numFmtId="0" fontId="8" fillId="0" borderId="59" xfId="0" applyFont="1" applyBorder="1" applyProtection="1"/>
    <xf numFmtId="0" fontId="8" fillId="0" borderId="60" xfId="0" applyFont="1" applyBorder="1" applyProtection="1"/>
    <xf numFmtId="0" fontId="8" fillId="0" borderId="61" xfId="0" applyFont="1" applyBorder="1" applyProtection="1"/>
    <xf numFmtId="1" fontId="8" fillId="0" borderId="62" xfId="0" applyNumberFormat="1" applyFont="1" applyBorder="1" applyProtection="1"/>
    <xf numFmtId="0" fontId="8" fillId="0" borderId="63" xfId="0" applyFont="1" applyBorder="1" applyProtection="1"/>
    <xf numFmtId="0" fontId="8" fillId="0" borderId="25" xfId="0" quotePrefix="1" applyFont="1" applyBorder="1" applyProtection="1"/>
    <xf numFmtId="0" fontId="6" fillId="3" borderId="64" xfId="0" applyFont="1" applyFill="1" applyBorder="1" applyAlignment="1" applyProtection="1">
      <alignment horizontal="center" vertical="center"/>
    </xf>
    <xf numFmtId="0" fontId="8" fillId="0" borderId="6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2" fillId="0" borderId="0" xfId="0" applyFont="1" applyProtection="1"/>
    <xf numFmtId="0" fontId="12" fillId="0" borderId="0" xfId="0" applyFont="1" applyProtection="1">
      <protection locked="0"/>
    </xf>
    <xf numFmtId="0" fontId="2" fillId="0" borderId="0" xfId="1" applyFont="1" applyAlignment="1" applyProtection="1">
      <protection locked="0"/>
    </xf>
    <xf numFmtId="15" fontId="4" fillId="0" borderId="0" xfId="0" applyNumberFormat="1" applyFont="1" applyProtection="1">
      <protection locked="0"/>
    </xf>
    <xf numFmtId="0" fontId="1" fillId="0" borderId="0" xfId="1" applyFont="1" applyAlignment="1" applyProtection="1">
      <protection locked="0"/>
    </xf>
    <xf numFmtId="0" fontId="1" fillId="0" borderId="0" xfId="1" applyAlignment="1" applyProtection="1"/>
    <xf numFmtId="0" fontId="5" fillId="0" borderId="0" xfId="0" applyFont="1" applyAlignment="1" applyProtection="1">
      <alignment horizontal="left" indent="1"/>
    </xf>
    <xf numFmtId="0" fontId="12" fillId="0" borderId="0" xfId="0" applyFont="1" applyAlignment="1"/>
    <xf numFmtId="0" fontId="0" fillId="0" borderId="0" xfId="0" applyAlignment="1"/>
    <xf numFmtId="0" fontId="12" fillId="0" borderId="0" xfId="0" applyFont="1" applyAlignment="1" applyProtection="1">
      <protection locked="0"/>
    </xf>
    <xf numFmtId="0" fontId="4" fillId="4" borderId="30" xfId="0" applyFont="1" applyFill="1" applyBorder="1" applyProtection="1"/>
    <xf numFmtId="0" fontId="4" fillId="0" borderId="70" xfId="0" applyFont="1" applyBorder="1" applyProtection="1"/>
    <xf numFmtId="0" fontId="4" fillId="4" borderId="71" xfId="0" applyFont="1" applyFill="1" applyBorder="1" applyProtection="1"/>
    <xf numFmtId="0" fontId="4" fillId="0" borderId="72" xfId="0" applyFont="1" applyBorder="1" applyAlignment="1" applyProtection="1">
      <alignment horizontal="center"/>
      <protection locked="0"/>
    </xf>
    <xf numFmtId="0" fontId="4" fillId="0" borderId="73" xfId="0" applyFont="1" applyBorder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0" fontId="4" fillId="0" borderId="78" xfId="0" applyFont="1" applyBorder="1" applyAlignment="1" applyProtection="1">
      <alignment horizont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left"/>
    </xf>
    <xf numFmtId="0" fontId="11" fillId="0" borderId="38" xfId="0" applyFont="1" applyBorder="1" applyAlignment="1" applyProtection="1"/>
    <xf numFmtId="0" fontId="15" fillId="0" borderId="0" xfId="0" applyFont="1"/>
    <xf numFmtId="0" fontId="15" fillId="0" borderId="0" xfId="0" applyFont="1" applyAlignment="1">
      <alignment horizontal="right"/>
    </xf>
    <xf numFmtId="164" fontId="12" fillId="0" borderId="0" xfId="0" applyNumberFormat="1" applyFont="1" applyAlignment="1"/>
    <xf numFmtId="165" fontId="12" fillId="0" borderId="0" xfId="0" applyNumberFormat="1" applyFont="1"/>
    <xf numFmtId="20" fontId="2" fillId="0" borderId="66" xfId="0" applyNumberFormat="1" applyFont="1" applyBorder="1" applyAlignment="1" applyProtection="1">
      <alignment horizontal="center"/>
    </xf>
    <xf numFmtId="20" fontId="2" fillId="0" borderId="32" xfId="0" applyNumberFormat="1" applyFont="1" applyBorder="1" applyAlignment="1" applyProtection="1">
      <alignment horizontal="center"/>
    </xf>
    <xf numFmtId="20" fontId="2" fillId="0" borderId="94" xfId="0" applyNumberFormat="1" applyFont="1" applyBorder="1" applyAlignment="1" applyProtection="1">
      <alignment horizontal="center"/>
    </xf>
    <xf numFmtId="0" fontId="16" fillId="5" borderId="95" xfId="0" applyFont="1" applyFill="1" applyBorder="1"/>
    <xf numFmtId="0" fontId="16" fillId="5" borderId="96" xfId="0" applyFont="1" applyFill="1" applyBorder="1"/>
    <xf numFmtId="49" fontId="16" fillId="5" borderId="96" xfId="0" applyNumberFormat="1" applyFont="1" applyFill="1" applyBorder="1"/>
    <xf numFmtId="166" fontId="16" fillId="5" borderId="96" xfId="0" applyNumberFormat="1" applyFont="1" applyFill="1" applyBorder="1"/>
    <xf numFmtId="165" fontId="16" fillId="5" borderId="96" xfId="0" applyNumberFormat="1" applyFont="1" applyFill="1" applyBorder="1"/>
    <xf numFmtId="1" fontId="16" fillId="5" borderId="96" xfId="0" applyNumberFormat="1" applyFont="1" applyFill="1" applyBorder="1"/>
    <xf numFmtId="166" fontId="0" fillId="0" borderId="0" xfId="0" applyNumberFormat="1"/>
    <xf numFmtId="165" fontId="0" fillId="0" borderId="0" xfId="0" applyNumberFormat="1"/>
    <xf numFmtId="0" fontId="8" fillId="2" borderId="98" xfId="0" applyFont="1" applyFill="1" applyBorder="1" applyProtection="1"/>
    <xf numFmtId="0" fontId="8" fillId="2" borderId="34" xfId="0" applyFont="1" applyFill="1" applyBorder="1" applyProtection="1"/>
    <xf numFmtId="1" fontId="8" fillId="7" borderId="11" xfId="0" applyNumberFormat="1" applyFont="1" applyFill="1" applyBorder="1" applyProtection="1"/>
    <xf numFmtId="1" fontId="8" fillId="7" borderId="48" xfId="0" applyNumberFormat="1" applyFont="1" applyFill="1" applyBorder="1" applyProtection="1"/>
    <xf numFmtId="1" fontId="8" fillId="7" borderId="27" xfId="0" applyNumberFormat="1" applyFont="1" applyFill="1" applyBorder="1" applyProtection="1"/>
    <xf numFmtId="1" fontId="8" fillId="7" borderId="19" xfId="0" applyNumberFormat="1" applyFont="1" applyFill="1" applyBorder="1" applyProtection="1"/>
    <xf numFmtId="1" fontId="8" fillId="7" borderId="53" xfId="0" applyNumberFormat="1" applyFont="1" applyFill="1" applyBorder="1" applyProtection="1"/>
    <xf numFmtId="1" fontId="8" fillId="7" borderId="13" xfId="0" applyNumberFormat="1" applyFont="1" applyFill="1" applyBorder="1" applyProtection="1"/>
    <xf numFmtId="1" fontId="8" fillId="7" borderId="68" xfId="0" applyNumberFormat="1" applyFont="1" applyFill="1" applyBorder="1" applyProtection="1"/>
    <xf numFmtId="1" fontId="8" fillId="7" borderId="69" xfId="0" applyNumberFormat="1" applyFont="1" applyFill="1" applyBorder="1" applyProtection="1"/>
    <xf numFmtId="1" fontId="8" fillId="7" borderId="21" xfId="0" applyNumberFormat="1" applyFont="1" applyFill="1" applyBorder="1" applyProtection="1"/>
    <xf numFmtId="1" fontId="8" fillId="7" borderId="56" xfId="0" applyNumberFormat="1" applyFont="1" applyFill="1" applyBorder="1" applyProtection="1"/>
    <xf numFmtId="1" fontId="8" fillId="7" borderId="50" xfId="0" applyNumberFormat="1" applyFont="1" applyFill="1" applyBorder="1" applyProtection="1"/>
    <xf numFmtId="1" fontId="8" fillId="7" borderId="22" xfId="0" applyNumberFormat="1" applyFont="1" applyFill="1" applyBorder="1" applyProtection="1"/>
    <xf numFmtId="1" fontId="8" fillId="7" borderId="62" xfId="0" applyNumberFormat="1" applyFont="1" applyFill="1" applyBorder="1" applyProtection="1"/>
    <xf numFmtId="1" fontId="8" fillId="7" borderId="14" xfId="0" applyNumberFormat="1" applyFont="1" applyFill="1" applyBorder="1" applyProtection="1"/>
    <xf numFmtId="1" fontId="8" fillId="7" borderId="8" xfId="0" applyNumberFormat="1" applyFont="1" applyFill="1" applyBorder="1" applyProtection="1"/>
    <xf numFmtId="1" fontId="8" fillId="7" borderId="55" xfId="0" applyNumberFormat="1" applyFont="1" applyFill="1" applyBorder="1" applyProtection="1"/>
    <xf numFmtId="0" fontId="11" fillId="0" borderId="38" xfId="0" applyFont="1" applyBorder="1"/>
    <xf numFmtId="0" fontId="12" fillId="0" borderId="0" xfId="0" applyFont="1" applyAlignment="1" applyProtection="1">
      <protection locked="0"/>
    </xf>
    <xf numFmtId="0" fontId="0" fillId="0" borderId="0" xfId="0" applyAlignment="1"/>
    <xf numFmtId="0" fontId="12" fillId="0" borderId="0" xfId="0" applyFont="1" applyProtection="1">
      <protection locked="0"/>
    </xf>
    <xf numFmtId="0" fontId="2" fillId="0" borderId="31" xfId="0" applyFont="1" applyBorder="1" applyAlignment="1" applyProtection="1">
      <alignment horizontal="center"/>
    </xf>
    <xf numFmtId="0" fontId="6" fillId="3" borderId="67" xfId="0" applyFont="1" applyFill="1" applyBorder="1" applyAlignment="1" applyProtection="1">
      <alignment horizontal="center" vertical="center" wrapText="1"/>
    </xf>
    <xf numFmtId="0" fontId="6" fillId="3" borderId="80" xfId="0" applyFont="1" applyFill="1" applyBorder="1" applyAlignment="1" applyProtection="1">
      <alignment horizontal="center" vertical="center"/>
    </xf>
    <xf numFmtId="0" fontId="0" fillId="0" borderId="81" xfId="0" applyBorder="1" applyAlignment="1">
      <alignment horizontal="center" vertical="center"/>
    </xf>
    <xf numFmtId="0" fontId="8" fillId="0" borderId="91" xfId="0" applyFont="1" applyBorder="1" applyAlignment="1"/>
    <xf numFmtId="0" fontId="0" fillId="0" borderId="45" xfId="0" applyBorder="1" applyAlignment="1"/>
    <xf numFmtId="0" fontId="0" fillId="0" borderId="92" xfId="0" applyBorder="1" applyAlignment="1"/>
    <xf numFmtId="0" fontId="8" fillId="0" borderId="45" xfId="0" applyFont="1" applyBorder="1" applyAlignment="1"/>
    <xf numFmtId="0" fontId="8" fillId="0" borderId="44" xfId="0" applyFont="1" applyBorder="1" applyAlignment="1"/>
    <xf numFmtId="1" fontId="17" fillId="6" borderId="62" xfId="0" applyNumberFormat="1" applyFont="1" applyFill="1" applyBorder="1" applyAlignment="1">
      <alignment horizontal="center" vertical="center"/>
    </xf>
    <xf numFmtId="0" fontId="17" fillId="6" borderId="97" xfId="0" applyFont="1" applyFill="1" applyBorder="1" applyAlignment="1">
      <alignment horizontal="center" vertical="center"/>
    </xf>
    <xf numFmtId="0" fontId="17" fillId="6" borderId="57" xfId="0" applyFont="1" applyFill="1" applyBorder="1" applyAlignment="1">
      <alignment horizontal="center" vertical="center"/>
    </xf>
    <xf numFmtId="0" fontId="6" fillId="0" borderId="99" xfId="0" applyFont="1" applyBorder="1" applyAlignment="1" applyProtection="1">
      <alignment horizontal="center" vertical="center"/>
      <protection locked="0"/>
    </xf>
    <xf numFmtId="0" fontId="6" fillId="0" borderId="100" xfId="0" applyFont="1" applyBorder="1" applyAlignment="1" applyProtection="1">
      <alignment horizontal="center" vertical="center"/>
      <protection locked="0"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3" borderId="82" xfId="0" applyFont="1" applyFill="1" applyBorder="1" applyAlignment="1">
      <alignment horizontal="center" vertical="top" wrapText="1"/>
    </xf>
    <xf numFmtId="0" fontId="0" fillId="0" borderId="83" xfId="0" applyBorder="1" applyAlignment="1">
      <alignment horizontal="center" vertical="top"/>
    </xf>
    <xf numFmtId="0" fontId="0" fillId="0" borderId="84" xfId="0" applyBorder="1" applyAlignment="1">
      <alignment horizontal="center" vertical="top"/>
    </xf>
    <xf numFmtId="0" fontId="6" fillId="3" borderId="85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86" xfId="0" applyBorder="1" applyAlignment="1">
      <alignment horizontal="center" vertical="top"/>
    </xf>
    <xf numFmtId="0" fontId="0" fillId="0" borderId="87" xfId="0" applyBorder="1" applyAlignment="1">
      <alignment horizontal="center" vertical="top"/>
    </xf>
    <xf numFmtId="0" fontId="0" fillId="0" borderId="88" xfId="0" applyBorder="1" applyAlignment="1">
      <alignment horizontal="center" vertical="top"/>
    </xf>
    <xf numFmtId="0" fontId="6" fillId="3" borderId="89" xfId="0" applyFont="1" applyFill="1" applyBorder="1" applyAlignment="1" applyProtection="1">
      <alignment horizontal="left" vertical="top"/>
      <protection locked="0"/>
    </xf>
    <xf numFmtId="0" fontId="0" fillId="0" borderId="84" xfId="0" applyBorder="1" applyAlignment="1" applyProtection="1">
      <alignment horizontal="left" vertical="top"/>
      <protection locked="0"/>
    </xf>
    <xf numFmtId="0" fontId="6" fillId="3" borderId="32" xfId="0" applyFont="1" applyFill="1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0" fillId="0" borderId="90" xfId="0" applyBorder="1" applyAlignment="1" applyProtection="1">
      <alignment horizontal="left" vertical="top"/>
      <protection locked="0"/>
    </xf>
    <xf numFmtId="0" fontId="0" fillId="0" borderId="88" xfId="0" applyBorder="1" applyAlignment="1" applyProtection="1">
      <alignment horizontal="left" vertical="top"/>
      <protection locked="0"/>
    </xf>
    <xf numFmtId="0" fontId="6" fillId="3" borderId="83" xfId="0" applyFont="1" applyFill="1" applyBorder="1" applyAlignment="1">
      <alignment horizontal="center" vertical="top" wrapText="1"/>
    </xf>
    <xf numFmtId="0" fontId="6" fillId="3" borderId="0" xfId="0" applyFont="1" applyFill="1" applyBorder="1" applyAlignment="1">
      <alignment horizontal="center" vertical="top"/>
    </xf>
    <xf numFmtId="0" fontId="7" fillId="3" borderId="93" xfId="0" applyFont="1" applyFill="1" applyBorder="1" applyAlignment="1" applyProtection="1"/>
    <xf numFmtId="0" fontId="0" fillId="0" borderId="4" xfId="0" applyBorder="1" applyAlignment="1" applyProtection="1"/>
    <xf numFmtId="0" fontId="6" fillId="3" borderId="82" xfId="0" applyFont="1" applyFill="1" applyBorder="1" applyAlignment="1" applyProtection="1">
      <alignment horizontal="center" vertical="center" wrapText="1"/>
    </xf>
    <xf numFmtId="0" fontId="6" fillId="3" borderId="83" xfId="0" applyFont="1" applyFill="1" applyBorder="1" applyAlignment="1" applyProtection="1">
      <alignment horizontal="center" vertical="center" wrapText="1"/>
    </xf>
    <xf numFmtId="0" fontId="6" fillId="3" borderId="84" xfId="0" applyFont="1" applyFill="1" applyBorder="1" applyAlignment="1" applyProtection="1">
      <alignment horizontal="center" vertical="center" wrapText="1"/>
    </xf>
    <xf numFmtId="0" fontId="6" fillId="3" borderId="8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86" xfId="0" applyFont="1" applyFill="1" applyBorder="1" applyAlignment="1" applyProtection="1">
      <alignment horizontal="center" vertical="center" wrapText="1"/>
    </xf>
    <xf numFmtId="0" fontId="6" fillId="3" borderId="87" xfId="0" applyFont="1" applyFill="1" applyBorder="1" applyAlignment="1" applyProtection="1">
      <alignment horizontal="center" vertical="center" wrapText="1"/>
    </xf>
    <xf numFmtId="0" fontId="6" fillId="3" borderId="88" xfId="0" applyFont="1" applyFill="1" applyBorder="1" applyAlignment="1" applyProtection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361950</xdr:colOff>
      <xdr:row>1</xdr:row>
      <xdr:rowOff>0</xdr:rowOff>
    </xdr:to>
    <xdr:pic>
      <xdr:nvPicPr>
        <xdr:cNvPr id="1067" name="Picture 1" descr="SF_FakoOstschweiz">
          <a:extLst>
            <a:ext uri="{FF2B5EF4-FFF2-40B4-BE49-F238E27FC236}">
              <a16:creationId xmlns:a16="http://schemas.microsoft.com/office/drawing/2014/main" xmlns="" id="{5E158582-933B-468C-82EE-29E16E831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09625"/>
          <a:ext cx="1704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0</xdr:row>
      <xdr:rowOff>47625</xdr:rowOff>
    </xdr:from>
    <xdr:to>
      <xdr:col>0</xdr:col>
      <xdr:colOff>1028700</xdr:colOff>
      <xdr:row>1</xdr:row>
      <xdr:rowOff>47625</xdr:rowOff>
    </xdr:to>
    <xdr:pic>
      <xdr:nvPicPr>
        <xdr:cNvPr id="1068" name="Picture 2" descr="SF_FakoOstschweiz">
          <a:extLst>
            <a:ext uri="{FF2B5EF4-FFF2-40B4-BE49-F238E27FC236}">
              <a16:creationId xmlns:a16="http://schemas.microsoft.com/office/drawing/2014/main" xmlns="" id="{AF77AEA9-FF1D-4FB5-8E5D-0E4657E3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952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.froewis@innonav.a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72"/>
  <sheetViews>
    <sheetView tabSelected="1" workbookViewId="0">
      <selection activeCell="D8" sqref="D8"/>
    </sheetView>
  </sheetViews>
  <sheetFormatPr baseColWidth="10" defaultRowHeight="12" x14ac:dyDescent="0"/>
  <cols>
    <col min="1" max="1" width="20.33203125" customWidth="1"/>
    <col min="2" max="2" width="23.5" customWidth="1"/>
    <col min="3" max="3" width="21.6640625" customWidth="1"/>
    <col min="4" max="4" width="22.5" customWidth="1"/>
    <col min="5" max="9" width="5.6640625" customWidth="1"/>
    <col min="10" max="10" width="6.6640625" customWidth="1"/>
  </cols>
  <sheetData>
    <row r="1" spans="1:10" ht="63.75" customHeight="1"/>
    <row r="2" spans="1:10" s="1" customFormat="1" ht="12" customHeight="1">
      <c r="A2" s="106"/>
      <c r="B2" s="105"/>
      <c r="C2" s="105"/>
      <c r="D2" s="105"/>
      <c r="E2" s="105"/>
      <c r="F2" s="105"/>
      <c r="G2" s="105"/>
      <c r="H2" s="105"/>
      <c r="I2" s="105"/>
      <c r="J2" s="105"/>
    </row>
    <row r="3" spans="1:10" s="1" customFormat="1" ht="29" thickBot="1">
      <c r="A3" s="164" t="s">
        <v>47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s="1" customFormat="1" ht="1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s="1" customFormat="1" ht="18">
      <c r="A5" s="128" t="s">
        <v>48</v>
      </c>
      <c r="B5" s="55"/>
      <c r="C5" s="113"/>
      <c r="D5" s="129" t="s">
        <v>0</v>
      </c>
      <c r="E5" s="55"/>
      <c r="F5" s="55"/>
      <c r="G5" s="55"/>
      <c r="H5" s="55"/>
      <c r="I5" s="55"/>
      <c r="J5" s="55"/>
    </row>
    <row r="6" spans="1:10" s="1" customFormat="1" ht="15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0" s="1" customFormat="1" ht="18">
      <c r="A7" s="78" t="s">
        <v>26</v>
      </c>
      <c r="B7" s="55"/>
      <c r="C7" s="56">
        <v>1</v>
      </c>
      <c r="D7" s="80" t="s">
        <v>42</v>
      </c>
      <c r="E7" s="55"/>
      <c r="F7" s="55"/>
      <c r="G7" s="55"/>
      <c r="H7" s="55"/>
      <c r="I7" s="55"/>
      <c r="J7" s="55"/>
    </row>
    <row r="8" spans="1:10" s="1" customFormat="1" ht="15">
      <c r="A8" s="55"/>
      <c r="B8" s="55"/>
      <c r="C8" s="56">
        <v>2</v>
      </c>
      <c r="D8" s="80" t="s">
        <v>43</v>
      </c>
      <c r="E8" s="55"/>
      <c r="F8" s="55"/>
      <c r="G8" s="55"/>
      <c r="H8" s="55"/>
      <c r="I8" s="55"/>
      <c r="J8" s="55"/>
    </row>
    <row r="9" spans="1:10" s="2" customFormat="1" ht="15">
      <c r="A9" s="55"/>
      <c r="B9" s="55"/>
      <c r="C9" s="56">
        <v>3</v>
      </c>
      <c r="D9" s="80" t="s">
        <v>44</v>
      </c>
      <c r="E9" s="55"/>
      <c r="F9" s="55"/>
      <c r="G9" s="55"/>
      <c r="H9" s="55"/>
      <c r="I9" s="55"/>
      <c r="J9" s="55"/>
    </row>
    <row r="10" spans="1:10" s="2" customFormat="1" ht="15">
      <c r="A10" s="55"/>
      <c r="B10" s="55"/>
      <c r="C10" s="56">
        <v>4</v>
      </c>
      <c r="D10" s="80" t="s">
        <v>45</v>
      </c>
      <c r="E10" s="55"/>
      <c r="F10" s="55"/>
      <c r="G10" s="55"/>
      <c r="H10" s="55"/>
      <c r="I10" s="55"/>
      <c r="J10" s="55"/>
    </row>
    <row r="11" spans="1:10" s="2" customFormat="1" ht="15">
      <c r="A11" s="55"/>
      <c r="B11" s="55"/>
      <c r="C11" s="56">
        <v>5</v>
      </c>
      <c r="D11" s="80" t="s">
        <v>46</v>
      </c>
      <c r="E11" s="55"/>
      <c r="F11" s="55"/>
      <c r="G11" s="55"/>
      <c r="H11" s="55"/>
      <c r="I11" s="55"/>
      <c r="J11" s="55"/>
    </row>
    <row r="12" spans="1:10" s="2" customFormat="1" ht="15">
      <c r="A12" s="55"/>
      <c r="B12" s="55"/>
      <c r="C12" s="55"/>
      <c r="D12" s="55"/>
      <c r="E12" s="55"/>
      <c r="F12" s="55"/>
      <c r="G12" s="55"/>
      <c r="H12" s="55"/>
      <c r="I12" s="55"/>
      <c r="J12" s="55"/>
    </row>
    <row r="13" spans="1:10" s="2" customFormat="1" ht="15">
      <c r="A13" s="55" t="s">
        <v>16</v>
      </c>
      <c r="B13" s="55"/>
      <c r="C13" s="79" t="s">
        <v>18</v>
      </c>
      <c r="D13" s="55" t="s">
        <v>27</v>
      </c>
      <c r="E13" s="55"/>
      <c r="F13" s="55"/>
      <c r="G13" s="55"/>
      <c r="H13" s="55"/>
      <c r="I13" s="55"/>
      <c r="J13" s="55"/>
    </row>
    <row r="14" spans="1:10" s="1" customFormat="1" ht="15">
      <c r="A14" s="55"/>
      <c r="B14" s="55"/>
      <c r="C14" s="79" t="s">
        <v>19</v>
      </c>
      <c r="D14" s="55" t="s">
        <v>28</v>
      </c>
      <c r="E14" s="55"/>
      <c r="F14" s="55"/>
      <c r="G14" s="55"/>
      <c r="H14" s="55"/>
      <c r="I14" s="55"/>
      <c r="J14" s="55"/>
    </row>
    <row r="15" spans="1:10" s="1" customFormat="1" ht="15">
      <c r="A15" s="55"/>
      <c r="B15" s="55"/>
      <c r="C15" s="79" t="s">
        <v>20</v>
      </c>
      <c r="D15" s="55" t="s">
        <v>29</v>
      </c>
      <c r="E15" s="55"/>
      <c r="F15" s="55"/>
      <c r="G15" s="55"/>
      <c r="H15" s="55"/>
      <c r="I15" s="55"/>
      <c r="J15" s="55"/>
    </row>
    <row r="16" spans="1:10" s="1" customFormat="1" ht="15">
      <c r="A16" s="55"/>
      <c r="B16" s="55"/>
      <c r="C16" s="109" t="s">
        <v>21</v>
      </c>
      <c r="D16" s="55" t="s">
        <v>30</v>
      </c>
      <c r="E16" s="55"/>
      <c r="F16" s="55"/>
      <c r="G16" s="55"/>
      <c r="H16" s="55"/>
      <c r="I16" s="55"/>
      <c r="J16" s="55"/>
    </row>
    <row r="17" spans="1:10" s="1" customFormat="1" ht="15">
      <c r="A17" s="55"/>
      <c r="B17" s="55"/>
      <c r="C17" s="109" t="s">
        <v>32</v>
      </c>
      <c r="D17" s="112" t="s">
        <v>31</v>
      </c>
      <c r="E17" s="55"/>
      <c r="F17" s="55"/>
      <c r="G17" s="55"/>
      <c r="H17" s="55"/>
      <c r="I17" s="55"/>
      <c r="J17" s="55"/>
    </row>
    <row r="18" spans="1:10" s="1" customFormat="1" ht="15">
      <c r="A18" s="55"/>
      <c r="B18" s="55"/>
      <c r="C18" s="111"/>
      <c r="D18" s="112"/>
      <c r="E18" s="55"/>
      <c r="F18" s="55"/>
      <c r="G18" s="55"/>
      <c r="H18" s="55"/>
      <c r="I18" s="55"/>
      <c r="J18" s="55"/>
    </row>
    <row r="19" spans="1:10" s="1" customFormat="1" ht="17">
      <c r="A19" s="56"/>
      <c r="B19" s="131"/>
      <c r="C19" s="132"/>
      <c r="D19" s="132"/>
      <c r="E19" s="108"/>
      <c r="F19" s="165"/>
      <c r="G19" s="165"/>
      <c r="H19" s="165"/>
      <c r="I19" s="165"/>
      <c r="J19" s="166"/>
    </row>
    <row r="20" spans="1:10" s="1" customFormat="1" ht="17">
      <c r="A20" s="114"/>
      <c r="B20" s="114"/>
      <c r="C20" s="133"/>
      <c r="D20" s="134"/>
      <c r="E20" s="108"/>
      <c r="F20" s="116"/>
      <c r="G20" s="116"/>
      <c r="H20" s="116"/>
      <c r="I20" s="116"/>
      <c r="J20" s="115"/>
    </row>
    <row r="21" spans="1:10" s="1" customFormat="1" ht="17">
      <c r="A21" s="114"/>
      <c r="B21" s="114"/>
      <c r="C21" s="133"/>
      <c r="D21" s="134"/>
      <c r="E21" s="108"/>
      <c r="F21" s="167"/>
      <c r="G21" s="167"/>
      <c r="H21" s="167"/>
      <c r="I21" s="167"/>
      <c r="J21" s="167"/>
    </row>
    <row r="22" spans="1:10" s="1" customFormat="1" ht="17">
      <c r="A22" s="114"/>
      <c r="B22" s="114"/>
      <c r="C22" s="133"/>
      <c r="D22" s="134"/>
      <c r="E22" s="108"/>
      <c r="F22" s="167"/>
      <c r="G22" s="167"/>
      <c r="H22" s="167"/>
      <c r="I22" s="167"/>
      <c r="J22" s="167"/>
    </row>
    <row r="23" spans="1:10" s="1" customFormat="1" ht="17">
      <c r="A23" s="107"/>
      <c r="B23" s="107"/>
      <c r="C23" s="110"/>
      <c r="D23" s="107"/>
      <c r="E23" s="108"/>
      <c r="F23" s="108"/>
      <c r="G23" s="108"/>
      <c r="H23" s="107"/>
      <c r="I23" s="55"/>
      <c r="J23" s="107"/>
    </row>
    <row r="24" spans="1:10" s="1" customFormat="1" ht="15">
      <c r="A24" s="55" t="s">
        <v>17</v>
      </c>
      <c r="B24" s="79" t="s">
        <v>22</v>
      </c>
      <c r="D24" s="79" t="s">
        <v>23</v>
      </c>
      <c r="F24" s="56"/>
      <c r="G24" s="56"/>
    </row>
    <row r="25" spans="1:10" s="1" customFormat="1" ht="15">
      <c r="A25" s="55"/>
      <c r="B25" s="55" t="s">
        <v>49</v>
      </c>
      <c r="D25" s="55"/>
      <c r="F25" s="56"/>
    </row>
    <row r="26" spans="1:10" s="1" customFormat="1" ht="15">
      <c r="A26" s="55"/>
      <c r="B26" s="55"/>
      <c r="D26" s="55"/>
      <c r="F26" s="56"/>
    </row>
    <row r="27" spans="1:10" s="1" customFormat="1" ht="15">
      <c r="A27" s="55"/>
      <c r="B27" s="55" t="s">
        <v>24</v>
      </c>
      <c r="D27" s="55"/>
      <c r="E27" s="55"/>
      <c r="F27" s="55"/>
      <c r="G27" s="55"/>
      <c r="H27" s="55"/>
      <c r="I27" s="55"/>
      <c r="J27" s="55"/>
    </row>
    <row r="28" spans="1:10" s="1" customFormat="1" ht="15">
      <c r="A28" s="55"/>
      <c r="B28" s="55"/>
      <c r="D28" s="55"/>
      <c r="E28" s="55"/>
      <c r="F28" s="55"/>
      <c r="G28" s="55"/>
      <c r="H28" s="55"/>
      <c r="I28" s="55"/>
      <c r="J28" s="55"/>
    </row>
    <row r="29" spans="1:10" s="1" customFormat="1" ht="15">
      <c r="A29" s="55"/>
      <c r="B29" s="55"/>
      <c r="D29" s="55"/>
      <c r="E29" s="55"/>
      <c r="F29" s="55"/>
      <c r="G29" s="55"/>
      <c r="H29" s="55"/>
      <c r="I29" s="55"/>
      <c r="J29" s="55"/>
    </row>
    <row r="30" spans="1:10" s="1" customFormat="1" ht="15">
      <c r="A30" s="56" t="s">
        <v>25</v>
      </c>
      <c r="B30" s="55"/>
      <c r="D30" s="55"/>
      <c r="E30" s="55"/>
      <c r="F30" s="55"/>
      <c r="G30" s="55"/>
      <c r="H30" s="55"/>
      <c r="I30" s="55"/>
      <c r="J30" s="55"/>
    </row>
    <row r="31" spans="1:10" s="1" customFormat="1" ht="16" thickBot="1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s="1" customFormat="1" ht="17" thickTop="1" thickBot="1">
      <c r="A32" s="57" t="s">
        <v>1</v>
      </c>
      <c r="B32" s="57" t="s">
        <v>2</v>
      </c>
      <c r="C32" s="57" t="s">
        <v>3</v>
      </c>
      <c r="D32" s="57" t="s">
        <v>4</v>
      </c>
      <c r="E32" s="168" t="s">
        <v>5</v>
      </c>
      <c r="F32" s="168"/>
      <c r="G32" s="168" t="s">
        <v>6</v>
      </c>
      <c r="H32" s="168"/>
      <c r="I32" s="168" t="s">
        <v>7</v>
      </c>
      <c r="J32" s="168"/>
    </row>
    <row r="33" spans="1:10" s="1" customFormat="1" ht="17" thickTop="1" thickBot="1">
      <c r="A33" s="58">
        <v>1</v>
      </c>
      <c r="B33" s="59">
        <v>1</v>
      </c>
      <c r="C33" s="60">
        <v>2</v>
      </c>
      <c r="D33" s="61">
        <v>5</v>
      </c>
      <c r="E33" s="62"/>
      <c r="F33" s="63"/>
      <c r="G33" s="63"/>
      <c r="H33" s="64"/>
      <c r="I33" s="63"/>
      <c r="J33" s="64"/>
    </row>
    <row r="34" spans="1:10" s="1" customFormat="1" ht="16" thickBot="1">
      <c r="A34" s="135">
        <v>0.35416666666666669</v>
      </c>
      <c r="B34" s="65" t="str">
        <f>D7</f>
        <v>FB Widnau 2</v>
      </c>
      <c r="C34" s="66" t="str">
        <f>D8</f>
        <v>SV Diepoldsau-Schmitter</v>
      </c>
      <c r="D34" s="67" t="str">
        <f>D11</f>
        <v>FG Obersiggenthal</v>
      </c>
      <c r="E34" s="120">
        <v>11</v>
      </c>
      <c r="F34" s="121">
        <v>4</v>
      </c>
      <c r="G34" s="122">
        <v>11</v>
      </c>
      <c r="H34" s="123">
        <v>3</v>
      </c>
      <c r="I34" s="122"/>
      <c r="J34" s="123"/>
    </row>
    <row r="35" spans="1:10" s="1" customFormat="1" ht="16" thickBot="1">
      <c r="A35" s="58">
        <v>2</v>
      </c>
      <c r="B35" s="59">
        <v>3</v>
      </c>
      <c r="C35" s="60">
        <v>4</v>
      </c>
      <c r="D35" s="61">
        <v>1</v>
      </c>
      <c r="E35" s="62"/>
      <c r="F35" s="63"/>
      <c r="G35" s="63"/>
      <c r="H35" s="64"/>
      <c r="I35" s="63"/>
      <c r="J35" s="64"/>
    </row>
    <row r="36" spans="1:10" s="1" customFormat="1" ht="16" thickBot="1">
      <c r="A36" s="136">
        <f>A34+TIME(0,30,0)</f>
        <v>0.375</v>
      </c>
      <c r="B36" s="68" t="str">
        <f>D9</f>
        <v>FB Elgg</v>
      </c>
      <c r="C36" s="69" t="str">
        <f>D10</f>
        <v>FB Embrach</v>
      </c>
      <c r="D36" s="70" t="str">
        <f>D7</f>
        <v>FB Widnau 2</v>
      </c>
      <c r="E36" s="120">
        <v>9</v>
      </c>
      <c r="F36" s="121">
        <v>11</v>
      </c>
      <c r="G36" s="122">
        <v>8</v>
      </c>
      <c r="H36" s="123">
        <v>11</v>
      </c>
      <c r="I36" s="122"/>
      <c r="J36" s="123"/>
    </row>
    <row r="37" spans="1:10" s="1" customFormat="1" ht="16" thickBot="1">
      <c r="A37" s="71">
        <v>3</v>
      </c>
      <c r="B37" s="72">
        <v>1</v>
      </c>
      <c r="C37" s="73">
        <v>5</v>
      </c>
      <c r="D37" s="74">
        <v>3</v>
      </c>
      <c r="E37" s="62"/>
      <c r="F37" s="63"/>
      <c r="G37" s="63"/>
      <c r="H37" s="64"/>
      <c r="I37" s="63"/>
      <c r="J37" s="64"/>
    </row>
    <row r="38" spans="1:10" s="1" customFormat="1" ht="16" thickBot="1">
      <c r="A38" s="136">
        <f>A36+TIME(0,30,0)</f>
        <v>0.39583333333333331</v>
      </c>
      <c r="B38" s="65" t="str">
        <f>D7</f>
        <v>FB Widnau 2</v>
      </c>
      <c r="C38" s="66" t="str">
        <f>D11</f>
        <v>FG Obersiggenthal</v>
      </c>
      <c r="D38" s="67" t="str">
        <f>D9</f>
        <v>FB Elgg</v>
      </c>
      <c r="E38" s="120">
        <v>7</v>
      </c>
      <c r="F38" s="121">
        <v>11</v>
      </c>
      <c r="G38" s="122">
        <v>11</v>
      </c>
      <c r="H38" s="123">
        <v>6</v>
      </c>
      <c r="I38" s="122"/>
      <c r="J38" s="123"/>
    </row>
    <row r="39" spans="1:10" s="1" customFormat="1" ht="16" thickBot="1">
      <c r="A39" s="71">
        <v>4</v>
      </c>
      <c r="B39" s="59">
        <v>2</v>
      </c>
      <c r="C39" s="60">
        <v>3</v>
      </c>
      <c r="D39" s="61">
        <v>1</v>
      </c>
      <c r="E39" s="62"/>
      <c r="F39" s="63"/>
      <c r="G39" s="63"/>
      <c r="H39" s="64"/>
      <c r="I39" s="63"/>
      <c r="J39" s="64"/>
    </row>
    <row r="40" spans="1:10" s="1" customFormat="1" ht="16" thickBot="1">
      <c r="A40" s="136">
        <f>A38+TIME(0,30,0)</f>
        <v>0.41666666666666663</v>
      </c>
      <c r="B40" s="68" t="str">
        <f>D8</f>
        <v>SV Diepoldsau-Schmitter</v>
      </c>
      <c r="C40" s="69" t="str">
        <f>D9</f>
        <v>FB Elgg</v>
      </c>
      <c r="D40" s="70" t="str">
        <f>D7</f>
        <v>FB Widnau 2</v>
      </c>
      <c r="E40" s="120">
        <v>11</v>
      </c>
      <c r="F40" s="121">
        <v>9</v>
      </c>
      <c r="G40" s="122">
        <v>6</v>
      </c>
      <c r="H40" s="123">
        <v>11</v>
      </c>
      <c r="I40" s="122"/>
      <c r="J40" s="123"/>
    </row>
    <row r="41" spans="1:10" s="1" customFormat="1" ht="16" thickBot="1">
      <c r="A41" s="71">
        <v>5</v>
      </c>
      <c r="B41" s="72">
        <v>4</v>
      </c>
      <c r="C41" s="73">
        <v>5</v>
      </c>
      <c r="D41" s="74">
        <v>2</v>
      </c>
      <c r="E41" s="62"/>
      <c r="F41" s="63"/>
      <c r="G41" s="63"/>
      <c r="H41" s="64"/>
      <c r="I41" s="63"/>
      <c r="J41" s="64"/>
    </row>
    <row r="42" spans="1:10" s="1" customFormat="1" ht="16" thickBot="1">
      <c r="A42" s="136">
        <f>A40+TIME(0,30,0)</f>
        <v>0.43749999999999994</v>
      </c>
      <c r="B42" s="65" t="str">
        <f>D10</f>
        <v>FB Embrach</v>
      </c>
      <c r="C42" s="66" t="str">
        <f>D11</f>
        <v>FG Obersiggenthal</v>
      </c>
      <c r="D42" s="67" t="str">
        <f>D8</f>
        <v>SV Diepoldsau-Schmitter</v>
      </c>
      <c r="E42" s="120">
        <v>7</v>
      </c>
      <c r="F42" s="121">
        <v>11</v>
      </c>
      <c r="G42" s="122">
        <v>4</v>
      </c>
      <c r="H42" s="123">
        <v>11</v>
      </c>
      <c r="I42" s="122"/>
      <c r="J42" s="123"/>
    </row>
    <row r="43" spans="1:10" s="1" customFormat="1" ht="16" thickBot="1">
      <c r="A43" s="71">
        <v>6</v>
      </c>
      <c r="B43" s="59">
        <v>1</v>
      </c>
      <c r="C43" s="60">
        <v>3</v>
      </c>
      <c r="D43" s="61">
        <v>4</v>
      </c>
      <c r="E43" s="62"/>
      <c r="F43" s="63"/>
      <c r="G43" s="63"/>
      <c r="H43" s="64"/>
      <c r="I43" s="63"/>
      <c r="J43" s="64"/>
    </row>
    <row r="44" spans="1:10" s="1" customFormat="1" ht="16" thickBot="1">
      <c r="A44" s="136">
        <f>A42+TIME(0,30,0)</f>
        <v>0.45833333333333326</v>
      </c>
      <c r="B44" s="68" t="str">
        <f>D7</f>
        <v>FB Widnau 2</v>
      </c>
      <c r="C44" s="69" t="str">
        <f>D9</f>
        <v>FB Elgg</v>
      </c>
      <c r="D44" s="70" t="str">
        <f>D10</f>
        <v>FB Embrach</v>
      </c>
      <c r="E44" s="120">
        <v>11</v>
      </c>
      <c r="F44" s="121">
        <v>7</v>
      </c>
      <c r="G44" s="122">
        <v>11</v>
      </c>
      <c r="H44" s="123">
        <v>5</v>
      </c>
      <c r="I44" s="122"/>
      <c r="J44" s="123"/>
    </row>
    <row r="45" spans="1:10" s="1" customFormat="1" ht="16" thickBot="1">
      <c r="A45" s="71">
        <v>7</v>
      </c>
      <c r="B45" s="72">
        <v>2</v>
      </c>
      <c r="C45" s="73">
        <v>5</v>
      </c>
      <c r="D45" s="74">
        <v>3</v>
      </c>
      <c r="E45" s="62"/>
      <c r="F45" s="63"/>
      <c r="G45" s="63"/>
      <c r="H45" s="64"/>
      <c r="I45" s="63"/>
      <c r="J45" s="64"/>
    </row>
    <row r="46" spans="1:10" s="1" customFormat="1" ht="16" thickBot="1">
      <c r="A46" s="136">
        <f>A44+TIME(0,30,0)</f>
        <v>0.47916666666666657</v>
      </c>
      <c r="B46" s="65" t="str">
        <f>D8</f>
        <v>SV Diepoldsau-Schmitter</v>
      </c>
      <c r="C46" s="66" t="str">
        <f>D11</f>
        <v>FG Obersiggenthal</v>
      </c>
      <c r="D46" s="67" t="str">
        <f>D9</f>
        <v>FB Elgg</v>
      </c>
      <c r="E46" s="120">
        <v>8</v>
      </c>
      <c r="F46" s="121">
        <v>11</v>
      </c>
      <c r="G46" s="122">
        <v>4</v>
      </c>
      <c r="H46" s="123">
        <v>11</v>
      </c>
      <c r="I46" s="122"/>
      <c r="J46" s="123"/>
    </row>
    <row r="47" spans="1:10" s="1" customFormat="1" ht="16" thickBot="1">
      <c r="A47" s="71">
        <v>8</v>
      </c>
      <c r="B47" s="59">
        <v>1</v>
      </c>
      <c r="C47" s="60">
        <v>4</v>
      </c>
      <c r="D47" s="61">
        <v>3</v>
      </c>
      <c r="E47" s="62"/>
      <c r="F47" s="63"/>
      <c r="G47" s="63"/>
      <c r="H47" s="64"/>
      <c r="I47" s="63"/>
      <c r="J47" s="64"/>
    </row>
    <row r="48" spans="1:10" s="1" customFormat="1" ht="16" thickBot="1">
      <c r="A48" s="136">
        <f>A44+TIME(0,30,0)</f>
        <v>0.47916666666666657</v>
      </c>
      <c r="B48" s="68" t="str">
        <f>D7</f>
        <v>FB Widnau 2</v>
      </c>
      <c r="C48" s="69" t="str">
        <f>D10</f>
        <v>FB Embrach</v>
      </c>
      <c r="D48" s="70" t="str">
        <f>D9</f>
        <v>FB Elgg</v>
      </c>
      <c r="E48" s="120">
        <v>11</v>
      </c>
      <c r="F48" s="121">
        <v>5</v>
      </c>
      <c r="G48" s="122">
        <v>11</v>
      </c>
      <c r="H48" s="123">
        <v>6</v>
      </c>
      <c r="I48" s="122"/>
      <c r="J48" s="123"/>
    </row>
    <row r="49" spans="1:10" s="1" customFormat="1" ht="16" thickBot="1">
      <c r="A49" s="71">
        <v>9</v>
      </c>
      <c r="B49" s="72">
        <v>3</v>
      </c>
      <c r="C49" s="73">
        <v>5</v>
      </c>
      <c r="D49" s="74">
        <v>1</v>
      </c>
      <c r="E49" s="62"/>
      <c r="F49" s="63"/>
      <c r="G49" s="63"/>
      <c r="H49" s="64"/>
      <c r="I49" s="63"/>
      <c r="J49" s="64"/>
    </row>
    <row r="50" spans="1:10" s="1" customFormat="1" ht="16" customHeight="1" thickBot="1">
      <c r="A50" s="136">
        <f>A48+TIME(0,30,0)</f>
        <v>0.49999999999999989</v>
      </c>
      <c r="B50" s="65" t="str">
        <f>D9</f>
        <v>FB Elgg</v>
      </c>
      <c r="C50" s="66" t="str">
        <f>D11</f>
        <v>FG Obersiggenthal</v>
      </c>
      <c r="D50" s="67" t="str">
        <f>D7</f>
        <v>FB Widnau 2</v>
      </c>
      <c r="E50" s="120">
        <v>7</v>
      </c>
      <c r="F50" s="121">
        <v>11</v>
      </c>
      <c r="G50" s="122">
        <v>4</v>
      </c>
      <c r="H50" s="123">
        <v>11</v>
      </c>
      <c r="I50" s="122"/>
      <c r="J50" s="123"/>
    </row>
    <row r="51" spans="1:10" s="1" customFormat="1" ht="16" thickBot="1">
      <c r="A51" s="71">
        <v>10</v>
      </c>
      <c r="B51" s="59">
        <v>2</v>
      </c>
      <c r="C51" s="60">
        <v>4</v>
      </c>
      <c r="D51" s="61">
        <v>1</v>
      </c>
      <c r="E51" s="62"/>
      <c r="F51" s="63"/>
      <c r="G51" s="63"/>
      <c r="H51" s="64"/>
      <c r="I51" s="63"/>
      <c r="J51" s="64"/>
    </row>
    <row r="52" spans="1:10" s="1" customFormat="1" ht="16" thickBot="1">
      <c r="A52" s="137">
        <f>A48+TIME(0,30,0)</f>
        <v>0.49999999999999989</v>
      </c>
      <c r="B52" s="75" t="str">
        <f>D8</f>
        <v>SV Diepoldsau-Schmitter</v>
      </c>
      <c r="C52" s="76" t="str">
        <f>D10</f>
        <v>FB Embrach</v>
      </c>
      <c r="D52" s="77" t="str">
        <f>D7</f>
        <v>FB Widnau 2</v>
      </c>
      <c r="E52" s="124">
        <v>11</v>
      </c>
      <c r="F52" s="125">
        <v>8</v>
      </c>
      <c r="G52" s="126">
        <v>6</v>
      </c>
      <c r="H52" s="127">
        <v>11</v>
      </c>
      <c r="I52" s="126"/>
      <c r="J52" s="127"/>
    </row>
    <row r="53" spans="1:10" s="1" customFormat="1" ht="16" customHeight="1" thickTop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s="1" customFormat="1" ht="16" customHeight="1">
      <c r="A54" s="56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6" customHeight="1"/>
    <row r="56" spans="1:10" ht="16" customHeight="1"/>
    <row r="57" spans="1:10" ht="16" customHeight="1"/>
    <row r="58" spans="1:10" ht="16" customHeight="1"/>
    <row r="59" spans="1:10" ht="16" customHeight="1"/>
    <row r="60" spans="1:10" ht="16" customHeight="1"/>
    <row r="61" spans="1:10" ht="16" customHeight="1"/>
    <row r="62" spans="1:10" ht="16" customHeight="1"/>
    <row r="63" spans="1:10" ht="16" customHeight="1"/>
    <row r="64" spans="1:10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</sheetData>
  <mergeCells count="6">
    <mergeCell ref="F19:J19"/>
    <mergeCell ref="F21:J21"/>
    <mergeCell ref="F22:J22"/>
    <mergeCell ref="E32:F32"/>
    <mergeCell ref="G32:H32"/>
    <mergeCell ref="I32:J32"/>
  </mergeCells>
  <phoneticPr fontId="0" type="noConversion"/>
  <dataValidations count="1">
    <dataValidation type="list" allowBlank="1" showInputMessage="1" showErrorMessage="1" error="Es können nur Varianten aus der Vorhandenen Liste ausgewählt werden." sqref="B25">
      <formula1>"2 Gewinnsätze auf 11 max. 15,3 Sätze auf 11 max 15,2 Sätze auf 11 max 15"</formula1>
    </dataValidation>
  </dataValidations>
  <hyperlinks>
    <hyperlink ref="D17" r:id="rId1"/>
  </hyperlinks>
  <pageMargins left="0.78740157499999996" right="0.78740157499999996" top="0.984251969" bottom="0.984251969" header="0.4921259845" footer="0.4921259845"/>
  <pageSetup paperSize="9" scale="55" orientation="portrait" horizontalDpi="4294967293" verticalDpi="4294967293"/>
  <headerFooter alignWithMargins="0">
    <oddHeader>&amp;LNaWuKo  Zone A&amp;CFeld-Meisterschaft</oddHeader>
    <oddFooter>&amp;CSeite &amp;P&amp;RFeld  5er Gruppe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25"/>
  <sheetViews>
    <sheetView topLeftCell="A12" zoomScale="50" zoomScaleNormal="50" zoomScalePageLayoutView="50" workbookViewId="0">
      <selection activeCell="C21" sqref="C21:G21"/>
    </sheetView>
  </sheetViews>
  <sheetFormatPr baseColWidth="10" defaultRowHeight="12" x14ac:dyDescent="0"/>
  <cols>
    <col min="1" max="1" width="28.83203125" style="3" customWidth="1"/>
    <col min="2" max="2" width="8" customWidth="1"/>
    <col min="3" max="9" width="7" customWidth="1"/>
    <col min="10" max="10" width="7" style="51" customWidth="1"/>
    <col min="11" max="27" width="7" customWidth="1"/>
    <col min="28" max="29" width="7" hidden="1" customWidth="1"/>
    <col min="30" max="30" width="4.5" hidden="1" customWidth="1"/>
    <col min="31" max="33" width="7" hidden="1" customWidth="1"/>
    <col min="34" max="34" width="13.5" hidden="1" customWidth="1"/>
    <col min="35" max="35" width="5.6640625" hidden="1" customWidth="1"/>
  </cols>
  <sheetData>
    <row r="1" spans="1:35" s="3" customFormat="1" ht="20" customHeight="1" thickTop="1">
      <c r="A1" s="192" t="s">
        <v>8</v>
      </c>
      <c r="B1" s="193"/>
      <c r="C1" s="202" t="str">
        <f>A5</f>
        <v>FB Widnau 2</v>
      </c>
      <c r="D1" s="203"/>
      <c r="E1" s="203"/>
      <c r="F1" s="203"/>
      <c r="G1" s="204"/>
      <c r="H1" s="202" t="str">
        <f>A8</f>
        <v>SV Diepoldsau-Schmitter</v>
      </c>
      <c r="I1" s="203"/>
      <c r="J1" s="203"/>
      <c r="K1" s="203"/>
      <c r="L1" s="204"/>
      <c r="M1" s="202" t="str">
        <f>A11</f>
        <v>FB Elgg</v>
      </c>
      <c r="N1" s="203"/>
      <c r="O1" s="203"/>
      <c r="P1" s="203"/>
      <c r="Q1" s="204"/>
      <c r="R1" s="202" t="str">
        <f>A14</f>
        <v>FB Embrach</v>
      </c>
      <c r="S1" s="203"/>
      <c r="T1" s="203"/>
      <c r="U1" s="203"/>
      <c r="V1" s="204"/>
      <c r="W1" s="202" t="str">
        <f>A17</f>
        <v>FG Obersiggenthal</v>
      </c>
      <c r="X1" s="203"/>
      <c r="Y1" s="203"/>
      <c r="Z1" s="203"/>
      <c r="AA1" s="203"/>
      <c r="AB1" s="198" t="e">
        <f>#REF!</f>
        <v>#REF!</v>
      </c>
      <c r="AC1" s="184"/>
      <c r="AD1" s="184"/>
      <c r="AE1" s="185"/>
      <c r="AF1" s="183" t="e">
        <f>#REF!</f>
        <v>#REF!</v>
      </c>
      <c r="AG1" s="184"/>
      <c r="AH1" s="184"/>
      <c r="AI1" s="185"/>
    </row>
    <row r="2" spans="1:35" s="3" customFormat="1" ht="20" customHeight="1">
      <c r="A2" s="194"/>
      <c r="B2" s="195"/>
      <c r="C2" s="205"/>
      <c r="D2" s="206"/>
      <c r="E2" s="206"/>
      <c r="F2" s="206"/>
      <c r="G2" s="207"/>
      <c r="H2" s="205"/>
      <c r="I2" s="206"/>
      <c r="J2" s="206"/>
      <c r="K2" s="206"/>
      <c r="L2" s="207"/>
      <c r="M2" s="205"/>
      <c r="N2" s="206"/>
      <c r="O2" s="206"/>
      <c r="P2" s="206"/>
      <c r="Q2" s="207"/>
      <c r="R2" s="205"/>
      <c r="S2" s="206"/>
      <c r="T2" s="206"/>
      <c r="U2" s="206"/>
      <c r="V2" s="207"/>
      <c r="W2" s="205"/>
      <c r="X2" s="206"/>
      <c r="Y2" s="206"/>
      <c r="Z2" s="206"/>
      <c r="AA2" s="206"/>
      <c r="AB2" s="199"/>
      <c r="AC2" s="187"/>
      <c r="AD2" s="187"/>
      <c r="AE2" s="188"/>
      <c r="AF2" s="186"/>
      <c r="AG2" s="187"/>
      <c r="AH2" s="187"/>
      <c r="AI2" s="188"/>
    </row>
    <row r="3" spans="1:35" s="3" customFormat="1" ht="19.5" customHeight="1">
      <c r="A3" s="196"/>
      <c r="B3" s="197"/>
      <c r="C3" s="208"/>
      <c r="D3" s="209"/>
      <c r="E3" s="209"/>
      <c r="F3" s="209"/>
      <c r="G3" s="210"/>
      <c r="H3" s="208"/>
      <c r="I3" s="209"/>
      <c r="J3" s="209"/>
      <c r="K3" s="209"/>
      <c r="L3" s="210"/>
      <c r="M3" s="208"/>
      <c r="N3" s="209"/>
      <c r="O3" s="209"/>
      <c r="P3" s="209"/>
      <c r="Q3" s="210"/>
      <c r="R3" s="208"/>
      <c r="S3" s="209"/>
      <c r="T3" s="209"/>
      <c r="U3" s="209"/>
      <c r="V3" s="210"/>
      <c r="W3" s="208"/>
      <c r="X3" s="209"/>
      <c r="Y3" s="209"/>
      <c r="Z3" s="209"/>
      <c r="AA3" s="209"/>
      <c r="AB3" s="190"/>
      <c r="AC3" s="190"/>
      <c r="AD3" s="190"/>
      <c r="AE3" s="191"/>
      <c r="AF3" s="189"/>
      <c r="AG3" s="190"/>
      <c r="AH3" s="190"/>
      <c r="AI3" s="191"/>
    </row>
    <row r="4" spans="1:35" s="3" customFormat="1" ht="20" customHeight="1" thickBot="1">
      <c r="A4" s="200"/>
      <c r="B4" s="201"/>
      <c r="C4" s="4" t="str">
        <f>A5</f>
        <v>FB Widnau 2</v>
      </c>
      <c r="D4" s="4" t="s">
        <v>10</v>
      </c>
      <c r="E4" s="5" t="s">
        <v>11</v>
      </c>
      <c r="G4" s="4" t="s">
        <v>12</v>
      </c>
      <c r="H4" s="4" t="s">
        <v>9</v>
      </c>
      <c r="I4" s="6" t="s">
        <v>10</v>
      </c>
      <c r="J4" s="7" t="s">
        <v>11</v>
      </c>
      <c r="L4" s="6" t="s">
        <v>12</v>
      </c>
      <c r="M4" s="6" t="s">
        <v>9</v>
      </c>
      <c r="N4" s="6" t="s">
        <v>10</v>
      </c>
      <c r="O4" s="7" t="s">
        <v>11</v>
      </c>
      <c r="Q4" s="6" t="s">
        <v>12</v>
      </c>
      <c r="R4" s="6" t="s">
        <v>9</v>
      </c>
      <c r="S4" s="6" t="s">
        <v>10</v>
      </c>
      <c r="T4" s="7" t="s">
        <v>11</v>
      </c>
      <c r="V4" s="6" t="s">
        <v>12</v>
      </c>
      <c r="W4" s="6" t="s">
        <v>9</v>
      </c>
      <c r="X4" s="6" t="s">
        <v>10</v>
      </c>
      <c r="Y4" s="7" t="s">
        <v>11</v>
      </c>
      <c r="AA4" s="8" t="s">
        <v>12</v>
      </c>
      <c r="AB4" s="9" t="s">
        <v>9</v>
      </c>
      <c r="AC4" s="10" t="s">
        <v>10</v>
      </c>
      <c r="AD4" s="11" t="s">
        <v>11</v>
      </c>
      <c r="AE4" s="10" t="s">
        <v>13</v>
      </c>
      <c r="AF4" s="10" t="s">
        <v>9</v>
      </c>
      <c r="AG4" s="10" t="s">
        <v>10</v>
      </c>
      <c r="AH4" s="11" t="s">
        <v>11</v>
      </c>
      <c r="AI4" s="12" t="s">
        <v>13</v>
      </c>
    </row>
    <row r="5" spans="1:35" ht="45" customHeight="1" thickTop="1">
      <c r="A5" s="169" t="str">
        <f>'5er Gruppe'!D7</f>
        <v>FB Widnau 2</v>
      </c>
      <c r="B5" s="13" t="s">
        <v>5</v>
      </c>
      <c r="C5" s="14"/>
      <c r="D5" s="15"/>
      <c r="E5" s="15"/>
      <c r="F5" s="15"/>
      <c r="G5" s="16"/>
      <c r="H5" s="20">
        <f>D8</f>
        <v>4</v>
      </c>
      <c r="I5" s="18">
        <f>C8</f>
        <v>11</v>
      </c>
      <c r="J5" s="19">
        <f>SUM(H5-I5)</f>
        <v>-7</v>
      </c>
      <c r="K5" s="148">
        <f>IF(J5&gt;0,2,IF(J5&lt;0,0,IF(H5+I5&gt;0,1,0)))</f>
        <v>0</v>
      </c>
      <c r="L5" s="177">
        <f>IF('5er Gruppe'!$B$25&lt;&gt;"2 Gewinnsätze auf 11 max. 15",SUM(K5:K7),IF(SUM(K5:K7)&lt;4,0,2))</f>
        <v>0</v>
      </c>
      <c r="M5" s="20">
        <f>D11</f>
        <v>7</v>
      </c>
      <c r="N5" s="97">
        <f>C11</f>
        <v>11</v>
      </c>
      <c r="O5" s="19">
        <f t="shared" ref="O5:O10" si="0">SUM(M5-N5)</f>
        <v>-4</v>
      </c>
      <c r="P5" s="153">
        <f t="shared" ref="P5:P10" si="1">IF(O5&gt;0,2,IF(O5&lt;0,0,IF(M5+N5&gt;0,1,0)))</f>
        <v>0</v>
      </c>
      <c r="Q5" s="177">
        <f>IF('5er Gruppe'!$B$25&lt;&gt;"2 Gewinnsätze auf 11 max. 15",SUM(P5:P7),IF(SUM(P5:P7)&lt;4,0,2))</f>
        <v>0</v>
      </c>
      <c r="R5" s="99">
        <f>D14</f>
        <v>5</v>
      </c>
      <c r="S5" s="97">
        <f>C14</f>
        <v>11</v>
      </c>
      <c r="T5" s="19">
        <f t="shared" ref="T5:T12" si="2">SUM(R5-S5)</f>
        <v>-6</v>
      </c>
      <c r="U5" s="148">
        <f t="shared" ref="U5:U12" si="3">IF(T5&gt;0,2,IF(T5&lt;0,0,IF(R5+S5&gt;0,1,0)))</f>
        <v>0</v>
      </c>
      <c r="V5" s="177">
        <f>IF('5er Gruppe'!$B$25&lt;&gt;"2 Gewinnsätze auf 11 max. 15",SUM(U5:U7),IF(SUM(U5:U7)&lt;4,0,2))</f>
        <v>0</v>
      </c>
      <c r="W5" s="20">
        <f>D17</f>
        <v>11</v>
      </c>
      <c r="X5" s="18">
        <f>C17</f>
        <v>7</v>
      </c>
      <c r="Y5" s="19">
        <f t="shared" ref="Y5:Y15" si="4">SUM(W5-X5)</f>
        <v>4</v>
      </c>
      <c r="Z5" s="161">
        <f t="shared" ref="Z5:Z15" si="5">IF(Y5&gt;0,2,IF(Y5&lt;0,0,IF(W5+X5&gt;0,1,0)))</f>
        <v>2</v>
      </c>
      <c r="AA5" s="177">
        <f>IF('5er Gruppe'!$B$25&lt;&gt;"2 Gewinnsätze auf 11 max. 15",SUM(Z5:Z7),IF(SUM(Z5:Z7)&lt;4,0,2))</f>
        <v>2</v>
      </c>
      <c r="AB5" s="21" t="e">
        <f>#REF!</f>
        <v>#REF!</v>
      </c>
      <c r="AC5" s="22" t="e">
        <f>#REF!</f>
        <v>#REF!</v>
      </c>
      <c r="AD5" s="23" t="e">
        <f t="shared" ref="AD5:AD18" si="6">SUM(AB5-AC5)</f>
        <v>#REF!</v>
      </c>
      <c r="AE5" s="24" t="e">
        <f t="shared" ref="AE5:AE18" si="7">IF(AD5&gt;0,2,IF(AD5&lt;0,0,IF(AB5+AC5&gt;0,1,0)))</f>
        <v>#REF!</v>
      </c>
      <c r="AF5" s="25" t="e">
        <f>#REF!</f>
        <v>#REF!</v>
      </c>
      <c r="AG5" s="22" t="e">
        <f>#REF!</f>
        <v>#REF!</v>
      </c>
      <c r="AH5" s="23" t="e">
        <f t="shared" ref="AH5:AH18" si="8">SUM(AF5-AG5)</f>
        <v>#REF!</v>
      </c>
      <c r="AI5" s="26" t="e">
        <f t="shared" ref="AI5:AI18" si="9">IF(AH5&gt;0,2,IF(AH5&lt;0,0,IF(AF5+AG5&gt;0,1,0)))</f>
        <v>#REF!</v>
      </c>
    </row>
    <row r="6" spans="1:35" ht="45" customHeight="1">
      <c r="A6" s="170"/>
      <c r="B6" s="13" t="s">
        <v>6</v>
      </c>
      <c r="C6" s="27"/>
      <c r="D6" s="28"/>
      <c r="E6" s="28"/>
      <c r="F6" s="28"/>
      <c r="G6" s="28"/>
      <c r="H6" s="81">
        <f>D9</f>
        <v>3</v>
      </c>
      <c r="I6" s="82">
        <f>C9</f>
        <v>11</v>
      </c>
      <c r="J6" s="83">
        <f>SUM(H6-I6)</f>
        <v>-8</v>
      </c>
      <c r="K6" s="149">
        <f>IF(J6&gt;0,2,IF(J6&lt;0,0,IF(H6+I6&gt;0,1,0)))</f>
        <v>0</v>
      </c>
      <c r="L6" s="178"/>
      <c r="M6" s="33">
        <f>D12</f>
        <v>5</v>
      </c>
      <c r="N6" s="98">
        <f>C12</f>
        <v>11</v>
      </c>
      <c r="O6" s="32">
        <f t="shared" si="0"/>
        <v>-6</v>
      </c>
      <c r="P6" s="156">
        <f t="shared" si="1"/>
        <v>0</v>
      </c>
      <c r="Q6" s="178"/>
      <c r="R6" s="30">
        <f>D15</f>
        <v>6</v>
      </c>
      <c r="S6" s="98">
        <f>C15</f>
        <v>11</v>
      </c>
      <c r="T6" s="32">
        <f t="shared" si="2"/>
        <v>-5</v>
      </c>
      <c r="U6" s="151">
        <f t="shared" si="3"/>
        <v>0</v>
      </c>
      <c r="V6" s="178"/>
      <c r="W6" s="33">
        <f>D18</f>
        <v>6</v>
      </c>
      <c r="X6" s="31">
        <f>C18</f>
        <v>11</v>
      </c>
      <c r="Y6" s="32">
        <f t="shared" si="4"/>
        <v>-5</v>
      </c>
      <c r="Z6" s="159">
        <f t="shared" si="5"/>
        <v>0</v>
      </c>
      <c r="AA6" s="178"/>
      <c r="AB6" s="34" t="e">
        <f>#REF!</f>
        <v>#REF!</v>
      </c>
      <c r="AC6" s="35" t="e">
        <f>#REF!</f>
        <v>#REF!</v>
      </c>
      <c r="AD6" s="36" t="e">
        <f t="shared" si="6"/>
        <v>#REF!</v>
      </c>
      <c r="AE6" s="37" t="e">
        <f t="shared" si="7"/>
        <v>#REF!</v>
      </c>
      <c r="AF6" s="38" t="e">
        <f>#REF!</f>
        <v>#REF!</v>
      </c>
      <c r="AG6" s="35" t="e">
        <f>#REF!</f>
        <v>#REF!</v>
      </c>
      <c r="AH6" s="36" t="e">
        <f t="shared" si="8"/>
        <v>#REF!</v>
      </c>
      <c r="AI6" s="39" t="e">
        <f t="shared" si="9"/>
        <v>#REF!</v>
      </c>
    </row>
    <row r="7" spans="1:35" ht="45" customHeight="1" thickBot="1">
      <c r="A7" s="171"/>
      <c r="B7" s="13" t="s">
        <v>7</v>
      </c>
      <c r="C7" s="27"/>
      <c r="D7" s="28"/>
      <c r="E7" s="28"/>
      <c r="F7" s="28"/>
      <c r="G7" s="28"/>
      <c r="H7" s="81">
        <f>D10</f>
        <v>0</v>
      </c>
      <c r="I7" s="82">
        <f>C10</f>
        <v>0</v>
      </c>
      <c r="J7" s="83">
        <f>SUM(H7-I7)</f>
        <v>0</v>
      </c>
      <c r="K7" s="149">
        <f>IF(J7&gt;0,2,IF(J7&lt;0,0,IF(H7+I7&gt;0,1,0)))</f>
        <v>0</v>
      </c>
      <c r="L7" s="179"/>
      <c r="M7" s="33">
        <f>D13</f>
        <v>0</v>
      </c>
      <c r="N7" s="86">
        <f>C13</f>
        <v>0</v>
      </c>
      <c r="O7" s="32">
        <f t="shared" si="0"/>
        <v>0</v>
      </c>
      <c r="P7" s="156">
        <f t="shared" si="1"/>
        <v>0</v>
      </c>
      <c r="Q7" s="179"/>
      <c r="R7" s="88">
        <f>D16</f>
        <v>0</v>
      </c>
      <c r="S7" s="86">
        <f>C16</f>
        <v>0</v>
      </c>
      <c r="T7" s="32">
        <f>SUM(R7-S7)</f>
        <v>0</v>
      </c>
      <c r="U7" s="151">
        <f>IF(T7&gt;0,2,IF(T7&lt;0,0,IF(R7+S7&gt;0,1,0)))</f>
        <v>0</v>
      </c>
      <c r="V7" s="179"/>
      <c r="W7" s="33">
        <f>D19</f>
        <v>0</v>
      </c>
      <c r="X7" s="31">
        <f>C19</f>
        <v>0</v>
      </c>
      <c r="Y7" s="32">
        <f>SUM(W7-X7)</f>
        <v>0</v>
      </c>
      <c r="Z7" s="159">
        <f>IF(Y7&gt;0,2,IF(Y7&lt;0,0,IF(W7+X7&gt;0,1,0)))</f>
        <v>0</v>
      </c>
      <c r="AA7" s="179"/>
      <c r="AB7" s="34" t="e">
        <f>#REF!</f>
        <v>#REF!</v>
      </c>
      <c r="AC7" s="35" t="e">
        <f>#REF!</f>
        <v>#REF!</v>
      </c>
      <c r="AD7" s="36" t="e">
        <f>SUM(AB7-AC7)</f>
        <v>#REF!</v>
      </c>
      <c r="AE7" s="37" t="e">
        <f>IF(AD7&gt;0,2,IF(AD7&lt;0,0,IF(AB7+AC7&gt;0,1,0)))</f>
        <v>#REF!</v>
      </c>
      <c r="AF7" s="38" t="e">
        <f>#REF!</f>
        <v>#REF!</v>
      </c>
      <c r="AG7" s="35" t="e">
        <f>#REF!</f>
        <v>#REF!</v>
      </c>
      <c r="AH7" s="36" t="e">
        <f>SUM(AF7-AG7)</f>
        <v>#REF!</v>
      </c>
      <c r="AI7" s="39" t="e">
        <f>IF(AH7&gt;0,2,IF(AH7&lt;0,0,IF(AF7+AG7&gt;0,1,0)))</f>
        <v>#REF!</v>
      </c>
    </row>
    <row r="8" spans="1:35" ht="45" customHeight="1" thickTop="1">
      <c r="A8" s="169" t="str">
        <f>'5er Gruppe'!D8</f>
        <v>SV Diepoldsau-Schmitter</v>
      </c>
      <c r="B8" s="46" t="s">
        <v>5</v>
      </c>
      <c r="C8" s="17">
        <f>'5er Gruppe'!E34</f>
        <v>11</v>
      </c>
      <c r="D8" s="18">
        <f>'5er Gruppe'!F34</f>
        <v>4</v>
      </c>
      <c r="E8" s="19">
        <f t="shared" ref="E8:E18" si="10">SUM(C8-D8)</f>
        <v>7</v>
      </c>
      <c r="F8" s="148">
        <f t="shared" ref="F8:F19" si="11">IF(E8&gt;0,2,IF(E8&lt;0,0,IF(C8+D8&gt;0,1,0)))</f>
        <v>2</v>
      </c>
      <c r="G8" s="177">
        <f>IF('5er Gruppe'!$B$25&lt;&gt;"2 Gewinnsätze auf 11 max. 15",SUM(F8:F10),IF(SUM(F8:F10)&lt;4,0,2))</f>
        <v>4</v>
      </c>
      <c r="H8" s="14"/>
      <c r="I8" s="15"/>
      <c r="J8" s="15"/>
      <c r="K8" s="15"/>
      <c r="L8" s="16"/>
      <c r="M8" s="101">
        <f>I11</f>
        <v>9</v>
      </c>
      <c r="N8" s="18">
        <f>H11</f>
        <v>11</v>
      </c>
      <c r="O8" s="100">
        <f t="shared" si="0"/>
        <v>-2</v>
      </c>
      <c r="P8" s="162">
        <f t="shared" si="1"/>
        <v>0</v>
      </c>
      <c r="Q8" s="177">
        <f>IF('5er Gruppe'!$B$25&lt;&gt;"2 Gewinnsätze auf 11 max. 15",SUM(P8:P10),IF(SUM(P8:P10)&lt;4,0,2))</f>
        <v>2</v>
      </c>
      <c r="R8" s="99">
        <f>I14</f>
        <v>8</v>
      </c>
      <c r="S8" s="97">
        <f>H14</f>
        <v>11</v>
      </c>
      <c r="T8" s="100">
        <f t="shared" si="2"/>
        <v>-3</v>
      </c>
      <c r="U8" s="160">
        <f t="shared" si="3"/>
        <v>0</v>
      </c>
      <c r="V8" s="177">
        <f>IF('5er Gruppe'!$B$25&lt;&gt;"2 Gewinnsätze auf 11 max. 15",SUM(U8:U10),IF(SUM(U8:U10)&lt;4,0,2))</f>
        <v>2</v>
      </c>
      <c r="W8" s="101">
        <f>I17</f>
        <v>11</v>
      </c>
      <c r="X8" s="97">
        <f>H17</f>
        <v>8</v>
      </c>
      <c r="Y8" s="19">
        <f t="shared" si="4"/>
        <v>3</v>
      </c>
      <c r="Z8" s="161">
        <f t="shared" si="5"/>
        <v>2</v>
      </c>
      <c r="AA8" s="177">
        <f>IF('5er Gruppe'!$B$25&lt;&gt;"2 Gewinnsätze auf 11 max. 15",SUM(Z8:Z10),IF(SUM(Z8:Z10)&lt;4,0,2))</f>
        <v>4</v>
      </c>
      <c r="AB8" s="21" t="e">
        <f>#REF!</f>
        <v>#REF!</v>
      </c>
      <c r="AC8" s="22" t="e">
        <f>#REF!</f>
        <v>#REF!</v>
      </c>
      <c r="AD8" s="23" t="e">
        <f t="shared" si="6"/>
        <v>#REF!</v>
      </c>
      <c r="AE8" s="24" t="e">
        <f t="shared" si="7"/>
        <v>#REF!</v>
      </c>
      <c r="AF8" s="25" t="e">
        <f>#REF!</f>
        <v>#REF!</v>
      </c>
      <c r="AG8" s="22" t="e">
        <f>#REF!</f>
        <v>#REF!</v>
      </c>
      <c r="AH8" s="23" t="e">
        <f t="shared" si="8"/>
        <v>#REF!</v>
      </c>
      <c r="AI8" s="26" t="e">
        <f t="shared" si="9"/>
        <v>#REF!</v>
      </c>
    </row>
    <row r="9" spans="1:35" ht="45" customHeight="1">
      <c r="A9" s="170"/>
      <c r="B9" s="46" t="s">
        <v>6</v>
      </c>
      <c r="C9" s="81">
        <f>'5er Gruppe'!G34</f>
        <v>11</v>
      </c>
      <c r="D9" s="82">
        <f>'5er Gruppe'!H34</f>
        <v>3</v>
      </c>
      <c r="E9" s="83">
        <f t="shared" si="10"/>
        <v>8</v>
      </c>
      <c r="F9" s="149">
        <f t="shared" si="11"/>
        <v>2</v>
      </c>
      <c r="G9" s="178"/>
      <c r="H9" s="27"/>
      <c r="I9" s="28"/>
      <c r="J9" s="28"/>
      <c r="K9" s="28"/>
      <c r="L9" s="29"/>
      <c r="M9" s="84">
        <f>I12</f>
        <v>11</v>
      </c>
      <c r="N9" s="82">
        <f>H12</f>
        <v>6</v>
      </c>
      <c r="O9" s="32">
        <f t="shared" si="0"/>
        <v>5</v>
      </c>
      <c r="P9" s="156">
        <f t="shared" si="1"/>
        <v>2</v>
      </c>
      <c r="Q9" s="178"/>
      <c r="R9" s="30">
        <f>I15</f>
        <v>11</v>
      </c>
      <c r="S9" s="31">
        <f>H15</f>
        <v>6</v>
      </c>
      <c r="T9" s="32">
        <f t="shared" si="2"/>
        <v>5</v>
      </c>
      <c r="U9" s="151">
        <f t="shared" si="3"/>
        <v>2</v>
      </c>
      <c r="V9" s="178"/>
      <c r="W9" s="33">
        <f>I18</f>
        <v>11</v>
      </c>
      <c r="X9" s="98">
        <f>H18</f>
        <v>4</v>
      </c>
      <c r="Y9" s="32">
        <f t="shared" si="4"/>
        <v>7</v>
      </c>
      <c r="Z9" s="159">
        <f t="shared" si="5"/>
        <v>2</v>
      </c>
      <c r="AA9" s="178"/>
      <c r="AB9" s="34" t="e">
        <f>#REF!</f>
        <v>#REF!</v>
      </c>
      <c r="AC9" s="35" t="e">
        <f>#REF!</f>
        <v>#REF!</v>
      </c>
      <c r="AD9" s="36" t="e">
        <f t="shared" si="6"/>
        <v>#REF!</v>
      </c>
      <c r="AE9" s="37" t="e">
        <f t="shared" si="7"/>
        <v>#REF!</v>
      </c>
      <c r="AF9" s="38" t="e">
        <f>#REF!</f>
        <v>#REF!</v>
      </c>
      <c r="AG9" s="35" t="e">
        <f>#REF!</f>
        <v>#REF!</v>
      </c>
      <c r="AH9" s="36" t="e">
        <f t="shared" si="8"/>
        <v>#REF!</v>
      </c>
      <c r="AI9" s="39" t="e">
        <f t="shared" si="9"/>
        <v>#REF!</v>
      </c>
    </row>
    <row r="10" spans="1:35" ht="45" customHeight="1" thickBot="1">
      <c r="A10" s="171"/>
      <c r="B10" s="46" t="s">
        <v>7</v>
      </c>
      <c r="C10" s="42">
        <f>'5er Gruppe'!I34</f>
        <v>0</v>
      </c>
      <c r="D10" s="45">
        <f>'5er Gruppe'!J34</f>
        <v>0</v>
      </c>
      <c r="E10" s="44">
        <f>SUM(C10-D10)</f>
        <v>0</v>
      </c>
      <c r="F10" s="150">
        <f t="shared" si="11"/>
        <v>0</v>
      </c>
      <c r="G10" s="179"/>
      <c r="H10" s="40"/>
      <c r="I10" s="41"/>
      <c r="J10" s="41"/>
      <c r="K10" s="41"/>
      <c r="L10" s="41"/>
      <c r="M10" s="42">
        <f>I13</f>
        <v>0</v>
      </c>
      <c r="N10" s="96">
        <f>H13</f>
        <v>0</v>
      </c>
      <c r="O10" s="87">
        <f t="shared" si="0"/>
        <v>0</v>
      </c>
      <c r="P10" s="163">
        <f t="shared" si="1"/>
        <v>0</v>
      </c>
      <c r="Q10" s="179"/>
      <c r="R10" s="88">
        <f>I16</f>
        <v>0</v>
      </c>
      <c r="S10" s="86">
        <f>H16</f>
        <v>0</v>
      </c>
      <c r="T10" s="87">
        <f>SUM(R10-S10)</f>
        <v>0</v>
      </c>
      <c r="U10" s="152">
        <f>IF(T10&gt;0,2,IF(T10&lt;0,0,IF(R10+S10&gt;0,1,0)))</f>
        <v>0</v>
      </c>
      <c r="V10" s="179"/>
      <c r="W10" s="85">
        <f>I19</f>
        <v>0</v>
      </c>
      <c r="X10" s="86">
        <f>H19</f>
        <v>0</v>
      </c>
      <c r="Y10" s="87">
        <f>SUM(W10-X10)</f>
        <v>0</v>
      </c>
      <c r="Z10" s="157">
        <f>IF(Y10&gt;0,2,IF(Y10&lt;0,0,IF(W10+X10&gt;0,1,0)))</f>
        <v>0</v>
      </c>
      <c r="AA10" s="179"/>
      <c r="AB10" s="89"/>
      <c r="AC10" s="90"/>
      <c r="AD10" s="91"/>
      <c r="AE10" s="92"/>
      <c r="AF10" s="93"/>
      <c r="AG10" s="90"/>
      <c r="AH10" s="91"/>
      <c r="AI10" s="94"/>
    </row>
    <row r="11" spans="1:35" ht="45" customHeight="1" thickTop="1">
      <c r="A11" s="169" t="str">
        <f>'5er Gruppe'!D9</f>
        <v>FB Elgg</v>
      </c>
      <c r="B11" s="46" t="s">
        <v>5</v>
      </c>
      <c r="C11" s="17">
        <f>'5er Gruppe'!E44</f>
        <v>11</v>
      </c>
      <c r="D11" s="18">
        <f>'5er Gruppe'!F44</f>
        <v>7</v>
      </c>
      <c r="E11" s="19">
        <f t="shared" si="10"/>
        <v>4</v>
      </c>
      <c r="F11" s="148">
        <f t="shared" si="11"/>
        <v>2</v>
      </c>
      <c r="G11" s="177">
        <f>IF('5er Gruppe'!$B$25&lt;&gt;"2 Gewinnsätze auf 11 max. 15",SUM(F11:F13),IF(SUM(F11:F13)&lt;4,0,2))</f>
        <v>4</v>
      </c>
      <c r="H11" s="85">
        <f>'5er Gruppe'!E40</f>
        <v>11</v>
      </c>
      <c r="I11" s="86">
        <f>'5er Gruppe'!F40</f>
        <v>9</v>
      </c>
      <c r="J11" s="87">
        <f t="shared" ref="J11:J18" si="12">SUM(H11-I11)</f>
        <v>2</v>
      </c>
      <c r="K11" s="152">
        <f t="shared" ref="K11:K18" si="13">IF(J11&gt;0,2,IF(J11&lt;0,0,IF(H11+I11&gt;0,1,0)))</f>
        <v>2</v>
      </c>
      <c r="L11" s="177">
        <f>IF('5er Gruppe'!$B$25&lt;&gt;"2 Gewinnsätze auf 11 max. 15",SUM(K11:K13),IF(SUM(K11:K13)&lt;4,0,2))</f>
        <v>2</v>
      </c>
      <c r="M11" s="14"/>
      <c r="N11" s="15"/>
      <c r="O11" s="15"/>
      <c r="P11" s="15"/>
      <c r="Q11" s="16"/>
      <c r="R11" s="101">
        <f>N14</f>
        <v>11</v>
      </c>
      <c r="S11" s="97">
        <f>M14</f>
        <v>9</v>
      </c>
      <c r="T11" s="100">
        <f t="shared" si="2"/>
        <v>2</v>
      </c>
      <c r="U11" s="160">
        <f t="shared" si="3"/>
        <v>2</v>
      </c>
      <c r="V11" s="177">
        <f>IF('5er Gruppe'!$B$25&lt;&gt;"2 Gewinnsätze auf 11 max. 15",SUM(U11:U13),IF(SUM(U11:U13)&lt;4,0,2))</f>
        <v>4</v>
      </c>
      <c r="W11" s="101">
        <f>N17</f>
        <v>11</v>
      </c>
      <c r="X11" s="97">
        <f>M17</f>
        <v>7</v>
      </c>
      <c r="Y11" s="100">
        <f t="shared" si="4"/>
        <v>4</v>
      </c>
      <c r="Z11" s="158">
        <f t="shared" si="5"/>
        <v>2</v>
      </c>
      <c r="AA11" s="177">
        <f>IF('5er Gruppe'!$B$25&lt;&gt;"2 Gewinnsätze auf 11 max. 15",SUM(Z11:Z13),IF(SUM(Z11:Z13)&lt;4,0,2))</f>
        <v>4</v>
      </c>
      <c r="AB11" s="21" t="e">
        <f>#REF!</f>
        <v>#REF!</v>
      </c>
      <c r="AC11" s="22" t="e">
        <f>#REF!</f>
        <v>#REF!</v>
      </c>
      <c r="AD11" s="23" t="e">
        <f t="shared" si="6"/>
        <v>#REF!</v>
      </c>
      <c r="AE11" s="24" t="e">
        <f t="shared" si="7"/>
        <v>#REF!</v>
      </c>
      <c r="AF11" s="25" t="e">
        <f>#REF!</f>
        <v>#REF!</v>
      </c>
      <c r="AG11" s="22" t="e">
        <f>#REF!</f>
        <v>#REF!</v>
      </c>
      <c r="AH11" s="23" t="e">
        <f t="shared" si="8"/>
        <v>#REF!</v>
      </c>
      <c r="AI11" s="26" t="e">
        <f t="shared" si="9"/>
        <v>#REF!</v>
      </c>
    </row>
    <row r="12" spans="1:35" ht="45" customHeight="1">
      <c r="A12" s="170"/>
      <c r="B12" s="46" t="s">
        <v>6</v>
      </c>
      <c r="C12" s="30">
        <f>'5er Gruppe'!G44</f>
        <v>11</v>
      </c>
      <c r="D12" s="31">
        <f>'5er Gruppe'!H44</f>
        <v>5</v>
      </c>
      <c r="E12" s="83">
        <f t="shared" si="10"/>
        <v>6</v>
      </c>
      <c r="F12" s="149">
        <f t="shared" si="11"/>
        <v>2</v>
      </c>
      <c r="G12" s="178"/>
      <c r="H12" s="33">
        <f>'5er Gruppe'!G40</f>
        <v>6</v>
      </c>
      <c r="I12" s="31">
        <f>'5er Gruppe'!H40</f>
        <v>11</v>
      </c>
      <c r="J12" s="32">
        <f t="shared" si="12"/>
        <v>-5</v>
      </c>
      <c r="K12" s="151">
        <f t="shared" si="13"/>
        <v>0</v>
      </c>
      <c r="L12" s="178"/>
      <c r="M12" s="27"/>
      <c r="N12" s="28"/>
      <c r="O12" s="28"/>
      <c r="P12" s="28"/>
      <c r="Q12" s="28"/>
      <c r="R12" s="30">
        <f>N15</f>
        <v>11</v>
      </c>
      <c r="S12" s="31">
        <f>M15</f>
        <v>8</v>
      </c>
      <c r="T12" s="32">
        <f t="shared" si="2"/>
        <v>3</v>
      </c>
      <c r="U12" s="151">
        <f t="shared" si="3"/>
        <v>2</v>
      </c>
      <c r="V12" s="178"/>
      <c r="W12" s="33">
        <f>N18</f>
        <v>11</v>
      </c>
      <c r="X12" s="31">
        <f>M18</f>
        <v>4</v>
      </c>
      <c r="Y12" s="32">
        <f t="shared" si="4"/>
        <v>7</v>
      </c>
      <c r="Z12" s="159">
        <f t="shared" si="5"/>
        <v>2</v>
      </c>
      <c r="AA12" s="178"/>
      <c r="AB12" s="34" t="e">
        <f>#REF!</f>
        <v>#REF!</v>
      </c>
      <c r="AC12" s="35" t="e">
        <f>#REF!</f>
        <v>#REF!</v>
      </c>
      <c r="AD12" s="36" t="e">
        <f t="shared" si="6"/>
        <v>#REF!</v>
      </c>
      <c r="AE12" s="37" t="e">
        <f t="shared" si="7"/>
        <v>#REF!</v>
      </c>
      <c r="AF12" s="38" t="e">
        <f>#REF!</f>
        <v>#REF!</v>
      </c>
      <c r="AG12" s="35" t="e">
        <f>#REF!</f>
        <v>#REF!</v>
      </c>
      <c r="AH12" s="36" t="e">
        <f t="shared" si="8"/>
        <v>#REF!</v>
      </c>
      <c r="AI12" s="39" t="e">
        <f t="shared" si="9"/>
        <v>#REF!</v>
      </c>
    </row>
    <row r="13" spans="1:35" ht="45" customHeight="1" thickBot="1">
      <c r="A13" s="171"/>
      <c r="B13" s="46" t="s">
        <v>7</v>
      </c>
      <c r="C13" s="30">
        <f>'5er Gruppe'!I44</f>
        <v>0</v>
      </c>
      <c r="D13" s="31">
        <f>'5er Gruppe'!J44</f>
        <v>0</v>
      </c>
      <c r="E13" s="44">
        <f>SUM(C13-D13)</f>
        <v>0</v>
      </c>
      <c r="F13" s="150">
        <f t="shared" si="11"/>
        <v>0</v>
      </c>
      <c r="G13" s="179"/>
      <c r="H13" s="33">
        <f>'5er Gruppe'!I40</f>
        <v>0</v>
      </c>
      <c r="I13" s="31">
        <f>'5er Gruppe'!J40</f>
        <v>0</v>
      </c>
      <c r="J13" s="87">
        <f t="shared" si="12"/>
        <v>0</v>
      </c>
      <c r="K13" s="152">
        <f t="shared" si="13"/>
        <v>0</v>
      </c>
      <c r="L13" s="179"/>
      <c r="M13" s="40"/>
      <c r="N13" s="41"/>
      <c r="O13" s="41"/>
      <c r="P13" s="28"/>
      <c r="Q13" s="41"/>
      <c r="R13" s="42">
        <f>N16</f>
        <v>0</v>
      </c>
      <c r="S13" s="86">
        <f>M16</f>
        <v>0</v>
      </c>
      <c r="T13" s="87">
        <f>SUM(R13-S13)</f>
        <v>0</v>
      </c>
      <c r="U13" s="152">
        <f>IF(T13&gt;0,2,IF(T13&lt;0,0,IF(R13+S13&gt;0,1,0)))</f>
        <v>0</v>
      </c>
      <c r="V13" s="179"/>
      <c r="W13" s="85">
        <f>N19</f>
        <v>0</v>
      </c>
      <c r="X13" s="86">
        <f>M19</f>
        <v>0</v>
      </c>
      <c r="Y13" s="87">
        <f>SUM(W13-X13)</f>
        <v>0</v>
      </c>
      <c r="Z13" s="157">
        <f>IF(Y13&gt;0,2,IF(Y13&lt;0,0,IF(W13+X13&gt;0,1,0)))</f>
        <v>0</v>
      </c>
      <c r="AA13" s="179"/>
      <c r="AB13" s="89"/>
      <c r="AC13" s="90"/>
      <c r="AD13" s="91"/>
      <c r="AE13" s="92"/>
      <c r="AF13" s="93"/>
      <c r="AG13" s="90"/>
      <c r="AH13" s="91"/>
      <c r="AI13" s="94"/>
    </row>
    <row r="14" spans="1:35" ht="45" customHeight="1" thickTop="1">
      <c r="A14" s="169" t="str">
        <f>'5er Gruppe'!D10</f>
        <v>FB Embrach</v>
      </c>
      <c r="B14" s="46" t="s">
        <v>5</v>
      </c>
      <c r="C14" s="17">
        <f>'5er Gruppe'!E48</f>
        <v>11</v>
      </c>
      <c r="D14" s="18">
        <f>'5er Gruppe'!F48</f>
        <v>5</v>
      </c>
      <c r="E14" s="19">
        <f t="shared" si="10"/>
        <v>6</v>
      </c>
      <c r="F14" s="148">
        <f t="shared" si="11"/>
        <v>2</v>
      </c>
      <c r="G14" s="177">
        <f>IF('5er Gruppe'!$B$25&lt;&gt;"2 Gewinnsätze auf 11 max. 15",SUM(F14:F16),IF(SUM(F14:F16)&lt;4,0,2))</f>
        <v>4</v>
      </c>
      <c r="H14" s="20">
        <f>'5er Gruppe'!E52</f>
        <v>11</v>
      </c>
      <c r="I14" s="18">
        <f>'5er Gruppe'!F52</f>
        <v>8</v>
      </c>
      <c r="J14" s="19">
        <f t="shared" si="12"/>
        <v>3</v>
      </c>
      <c r="K14" s="148">
        <f t="shared" si="13"/>
        <v>2</v>
      </c>
      <c r="L14" s="177">
        <f>IF('5er Gruppe'!$B$25&lt;&gt;"2 Gewinnsätze auf 11 max. 15",SUM(K14:K16),IF(SUM(K14:K16)&lt;4,0,2))</f>
        <v>2</v>
      </c>
      <c r="M14" s="20">
        <f>'5er Gruppe'!E36</f>
        <v>9</v>
      </c>
      <c r="N14" s="18">
        <f>'5er Gruppe'!F36</f>
        <v>11</v>
      </c>
      <c r="O14" s="19">
        <f t="shared" ref="O14:O19" si="14">SUM(M14-N14)</f>
        <v>-2</v>
      </c>
      <c r="P14" s="153">
        <f t="shared" ref="P14:P19" si="15">IF(O14&gt;0,2,IF(O14&lt;0,0,IF(M14+N14&gt;0,1,0)))</f>
        <v>0</v>
      </c>
      <c r="Q14" s="177">
        <f>IF('5er Gruppe'!$B$25&lt;&gt;"2 Gewinnsätze auf 11 max. 15",SUM(P14:P16),IF(SUM(P14:P16)&lt;4,0,2))</f>
        <v>0</v>
      </c>
      <c r="R14" s="14"/>
      <c r="S14" s="15"/>
      <c r="T14" s="15"/>
      <c r="U14" s="15"/>
      <c r="V14" s="16"/>
      <c r="W14" s="101">
        <f>S17</f>
        <v>11</v>
      </c>
      <c r="X14" s="97">
        <f>R17</f>
        <v>7</v>
      </c>
      <c r="Y14" s="100">
        <f t="shared" si="4"/>
        <v>4</v>
      </c>
      <c r="Z14" s="158">
        <f t="shared" si="5"/>
        <v>2</v>
      </c>
      <c r="AA14" s="177">
        <f>IF('5er Gruppe'!$B$25&lt;&gt;"2 Gewinnsätze auf 11 max. 15",SUM(Z14:Z16),IF(SUM(Z14:Z16)&lt;4,0,2))</f>
        <v>4</v>
      </c>
      <c r="AB14" s="21" t="e">
        <f>#REF!</f>
        <v>#REF!</v>
      </c>
      <c r="AC14" s="22" t="e">
        <f>#REF!</f>
        <v>#REF!</v>
      </c>
      <c r="AD14" s="23" t="e">
        <f t="shared" si="6"/>
        <v>#REF!</v>
      </c>
      <c r="AE14" s="24" t="e">
        <f t="shared" si="7"/>
        <v>#REF!</v>
      </c>
      <c r="AF14" s="25" t="e">
        <f>#REF!</f>
        <v>#REF!</v>
      </c>
      <c r="AG14" s="22" t="e">
        <f>#REF!</f>
        <v>#REF!</v>
      </c>
      <c r="AH14" s="23" t="e">
        <f t="shared" si="8"/>
        <v>#REF!</v>
      </c>
      <c r="AI14" s="26" t="e">
        <f t="shared" si="9"/>
        <v>#REF!</v>
      </c>
    </row>
    <row r="15" spans="1:35" ht="45" customHeight="1">
      <c r="A15" s="170"/>
      <c r="B15" s="46" t="s">
        <v>6</v>
      </c>
      <c r="C15" s="81">
        <f>'5er Gruppe'!G48</f>
        <v>11</v>
      </c>
      <c r="D15" s="82">
        <f>'5er Gruppe'!H48</f>
        <v>6</v>
      </c>
      <c r="E15" s="83">
        <f t="shared" si="10"/>
        <v>5</v>
      </c>
      <c r="F15" s="149">
        <f t="shared" si="11"/>
        <v>2</v>
      </c>
      <c r="G15" s="178"/>
      <c r="H15" s="84">
        <f>'5er Gruppe'!G52</f>
        <v>6</v>
      </c>
      <c r="I15" s="82">
        <f>'5er Gruppe'!H52</f>
        <v>11</v>
      </c>
      <c r="J15" s="83">
        <f t="shared" si="12"/>
        <v>-5</v>
      </c>
      <c r="K15" s="149">
        <f t="shared" si="13"/>
        <v>0</v>
      </c>
      <c r="L15" s="178"/>
      <c r="M15" s="84">
        <f>'5er Gruppe'!G36</f>
        <v>8</v>
      </c>
      <c r="N15" s="82">
        <f>'5er Gruppe'!H36</f>
        <v>11</v>
      </c>
      <c r="O15" s="83">
        <f t="shared" si="14"/>
        <v>-3</v>
      </c>
      <c r="P15" s="154">
        <f t="shared" si="15"/>
        <v>0</v>
      </c>
      <c r="Q15" s="178"/>
      <c r="R15" s="27"/>
      <c r="S15" s="28"/>
      <c r="T15" s="28"/>
      <c r="U15" s="28"/>
      <c r="V15" s="28"/>
      <c r="W15" s="30">
        <f>S18</f>
        <v>11</v>
      </c>
      <c r="X15" s="31">
        <f>R18</f>
        <v>4</v>
      </c>
      <c r="Y15" s="32">
        <f t="shared" si="4"/>
        <v>7</v>
      </c>
      <c r="Z15" s="159">
        <f t="shared" si="5"/>
        <v>2</v>
      </c>
      <c r="AA15" s="178"/>
      <c r="AB15" s="34" t="e">
        <f>#REF!</f>
        <v>#REF!</v>
      </c>
      <c r="AC15" s="35" t="e">
        <f>#REF!</f>
        <v>#REF!</v>
      </c>
      <c r="AD15" s="36" t="e">
        <f t="shared" si="6"/>
        <v>#REF!</v>
      </c>
      <c r="AE15" s="37" t="e">
        <f t="shared" si="7"/>
        <v>#REF!</v>
      </c>
      <c r="AF15" s="38" t="e">
        <f>#REF!</f>
        <v>#REF!</v>
      </c>
      <c r="AG15" s="35" t="e">
        <f>#REF!</f>
        <v>#REF!</v>
      </c>
      <c r="AH15" s="36" t="e">
        <f t="shared" si="8"/>
        <v>#REF!</v>
      </c>
      <c r="AI15" s="39" t="e">
        <f t="shared" si="9"/>
        <v>#REF!</v>
      </c>
    </row>
    <row r="16" spans="1:35" ht="45" customHeight="1" thickBot="1">
      <c r="A16" s="171"/>
      <c r="B16" s="46" t="s">
        <v>7</v>
      </c>
      <c r="C16" s="42">
        <f>'5er Gruppe'!I48</f>
        <v>0</v>
      </c>
      <c r="D16" s="43">
        <f>'5er Gruppe'!J48</f>
        <v>0</v>
      </c>
      <c r="E16" s="44">
        <f>SUM(C16-D16)</f>
        <v>0</v>
      </c>
      <c r="F16" s="150">
        <f t="shared" si="11"/>
        <v>0</v>
      </c>
      <c r="G16" s="179"/>
      <c r="H16" s="45">
        <f>'5er Gruppe'!I52</f>
        <v>0</v>
      </c>
      <c r="I16" s="43">
        <f>'5er Gruppe'!J52</f>
        <v>0</v>
      </c>
      <c r="J16" s="44">
        <f t="shared" si="12"/>
        <v>0</v>
      </c>
      <c r="K16" s="150">
        <f t="shared" si="13"/>
        <v>0</v>
      </c>
      <c r="L16" s="179"/>
      <c r="M16" s="45">
        <f>'5er Gruppe'!I36</f>
        <v>0</v>
      </c>
      <c r="N16" s="43">
        <f>'5er Gruppe'!J36</f>
        <v>0</v>
      </c>
      <c r="O16" s="44">
        <f t="shared" si="14"/>
        <v>0</v>
      </c>
      <c r="P16" s="155">
        <f t="shared" si="15"/>
        <v>0</v>
      </c>
      <c r="Q16" s="179"/>
      <c r="R16" s="40"/>
      <c r="S16" s="41"/>
      <c r="T16" s="41"/>
      <c r="U16" s="28"/>
      <c r="V16" s="41"/>
      <c r="W16" s="42">
        <f>S19</f>
        <v>0</v>
      </c>
      <c r="X16" s="86">
        <f>R19</f>
        <v>0</v>
      </c>
      <c r="Y16" s="95">
        <f>SUM(W16-X16)</f>
        <v>0</v>
      </c>
      <c r="Z16" s="157">
        <f>IF(Y16&gt;0,2,IF(Y16&lt;0,0,IF(W16+X16&gt;0,1,0)))</f>
        <v>0</v>
      </c>
      <c r="AA16" s="179"/>
      <c r="AB16" s="89"/>
      <c r="AC16" s="90"/>
      <c r="AD16" s="91"/>
      <c r="AE16" s="92"/>
      <c r="AF16" s="93"/>
      <c r="AG16" s="90"/>
      <c r="AH16" s="91"/>
      <c r="AI16" s="94"/>
    </row>
    <row r="17" spans="1:36" ht="45" customHeight="1" thickTop="1">
      <c r="A17" s="169" t="str">
        <f>'5er Gruppe'!D11</f>
        <v>FG Obersiggenthal</v>
      </c>
      <c r="B17" s="46" t="s">
        <v>5</v>
      </c>
      <c r="C17" s="17">
        <f>'5er Gruppe'!E38</f>
        <v>7</v>
      </c>
      <c r="D17" s="18">
        <f>'5er Gruppe'!F38</f>
        <v>11</v>
      </c>
      <c r="E17" s="19">
        <f t="shared" si="10"/>
        <v>-4</v>
      </c>
      <c r="F17" s="148">
        <f t="shared" si="11"/>
        <v>0</v>
      </c>
      <c r="G17" s="177">
        <f>IF('5er Gruppe'!$B$25&lt;&gt;"2 Gewinnsätze auf 11 max. 15",SUM(F17:F19),IF(SUM(F17:F19)&lt;4,0,2))</f>
        <v>2</v>
      </c>
      <c r="H17" s="20">
        <f>'5er Gruppe'!E46</f>
        <v>8</v>
      </c>
      <c r="I17" s="18">
        <f>'5er Gruppe'!F46</f>
        <v>11</v>
      </c>
      <c r="J17" s="19">
        <f t="shared" si="12"/>
        <v>-3</v>
      </c>
      <c r="K17" s="148">
        <f t="shared" si="13"/>
        <v>0</v>
      </c>
      <c r="L17" s="177">
        <f>IF('5er Gruppe'!$B$25&lt;&gt;"2 Gewinnsätze auf 11 max. 15",SUM(K17:K19),IF(SUM(K17:K19)&lt;4,0,2))</f>
        <v>0</v>
      </c>
      <c r="M17" s="20">
        <f>'5er Gruppe'!E50</f>
        <v>7</v>
      </c>
      <c r="N17" s="18">
        <f>'5er Gruppe'!F50</f>
        <v>11</v>
      </c>
      <c r="O17" s="19">
        <f t="shared" si="14"/>
        <v>-4</v>
      </c>
      <c r="P17" s="153">
        <f t="shared" si="15"/>
        <v>0</v>
      </c>
      <c r="Q17" s="177">
        <f>IF('5er Gruppe'!$B$25&lt;&gt;"2 Gewinnsätze auf 11 max. 15",SUM(P17:P19),IF(SUM(P17:P19)&lt;4,0,2))</f>
        <v>0</v>
      </c>
      <c r="R17" s="17">
        <f>'5er Gruppe'!E42</f>
        <v>7</v>
      </c>
      <c r="S17" s="18">
        <f>'5er Gruppe'!F42</f>
        <v>11</v>
      </c>
      <c r="T17" s="19">
        <f>SUM(R17-S17)</f>
        <v>-4</v>
      </c>
      <c r="U17" s="148">
        <f>IF(T17&gt;0,2,IF(T17&lt;0,0,IF(R17+S17&gt;0,1,0)))</f>
        <v>0</v>
      </c>
      <c r="V17" s="177">
        <f>IF('5er Gruppe'!$B$25&lt;&gt;"2 Gewinnsätze auf 11 max. 15",SUM(U17:U19),IF(SUM(U17:U19)&lt;4,0,4))</f>
        <v>0</v>
      </c>
      <c r="W17" s="14"/>
      <c r="X17" s="15"/>
      <c r="Y17" s="15"/>
      <c r="Z17" s="15"/>
      <c r="AA17" s="16"/>
      <c r="AB17" s="21" t="e">
        <f>#REF!</f>
        <v>#REF!</v>
      </c>
      <c r="AC17" s="22" t="e">
        <f>#REF!</f>
        <v>#REF!</v>
      </c>
      <c r="AD17" s="23" t="e">
        <f t="shared" si="6"/>
        <v>#REF!</v>
      </c>
      <c r="AE17" s="24" t="e">
        <f t="shared" si="7"/>
        <v>#REF!</v>
      </c>
      <c r="AF17" s="25" t="e">
        <f>#REF!</f>
        <v>#REF!</v>
      </c>
      <c r="AG17" s="22" t="e">
        <f>#REF!</f>
        <v>#REF!</v>
      </c>
      <c r="AH17" s="23" t="e">
        <f t="shared" si="8"/>
        <v>#REF!</v>
      </c>
      <c r="AI17" s="26" t="e">
        <f t="shared" si="9"/>
        <v>#REF!</v>
      </c>
    </row>
    <row r="18" spans="1:36" ht="45" customHeight="1">
      <c r="A18" s="170"/>
      <c r="B18" s="46" t="s">
        <v>6</v>
      </c>
      <c r="C18" s="47">
        <f>'5er Gruppe'!G38</f>
        <v>11</v>
      </c>
      <c r="D18" s="31">
        <f>'5er Gruppe'!H38</f>
        <v>6</v>
      </c>
      <c r="E18" s="32">
        <f t="shared" si="10"/>
        <v>5</v>
      </c>
      <c r="F18" s="151">
        <f t="shared" si="11"/>
        <v>2</v>
      </c>
      <c r="G18" s="178"/>
      <c r="H18" s="33">
        <f>'5er Gruppe'!G46</f>
        <v>4</v>
      </c>
      <c r="I18" s="31">
        <f>'5er Gruppe'!H46</f>
        <v>11</v>
      </c>
      <c r="J18" s="32">
        <f t="shared" si="12"/>
        <v>-7</v>
      </c>
      <c r="K18" s="151">
        <f t="shared" si="13"/>
        <v>0</v>
      </c>
      <c r="L18" s="178"/>
      <c r="M18" s="33">
        <f>'5er Gruppe'!G50</f>
        <v>4</v>
      </c>
      <c r="N18" s="31">
        <f>'5er Gruppe'!H50</f>
        <v>11</v>
      </c>
      <c r="O18" s="32">
        <f t="shared" si="14"/>
        <v>-7</v>
      </c>
      <c r="P18" s="156">
        <f t="shared" si="15"/>
        <v>0</v>
      </c>
      <c r="Q18" s="178"/>
      <c r="R18" s="30">
        <f>'5er Gruppe'!G42</f>
        <v>4</v>
      </c>
      <c r="S18" s="31">
        <f>'5er Gruppe'!H42</f>
        <v>11</v>
      </c>
      <c r="T18" s="32">
        <f>SUM(R18-S18)</f>
        <v>-7</v>
      </c>
      <c r="U18" s="151">
        <f>IF(T18&gt;0,2,IF(T18&lt;0,0,IF(R18+S18&gt;0,1,0)))</f>
        <v>0</v>
      </c>
      <c r="V18" s="178"/>
      <c r="W18" s="27"/>
      <c r="X18" s="28"/>
      <c r="Y18" s="28"/>
      <c r="Z18" s="28"/>
      <c r="AA18" s="147"/>
      <c r="AB18" s="30" t="e">
        <f>#REF!</f>
        <v>#REF!</v>
      </c>
      <c r="AC18" s="35" t="e">
        <f>#REF!</f>
        <v>#REF!</v>
      </c>
      <c r="AD18" s="36" t="e">
        <f t="shared" si="6"/>
        <v>#REF!</v>
      </c>
      <c r="AE18" s="37" t="e">
        <f t="shared" si="7"/>
        <v>#REF!</v>
      </c>
      <c r="AF18" s="38" t="e">
        <f>#REF!</f>
        <v>#REF!</v>
      </c>
      <c r="AG18" s="35" t="e">
        <f>#REF!</f>
        <v>#REF!</v>
      </c>
      <c r="AH18" s="36" t="e">
        <f t="shared" si="8"/>
        <v>#REF!</v>
      </c>
      <c r="AI18" s="39" t="e">
        <f t="shared" si="9"/>
        <v>#REF!</v>
      </c>
      <c r="AJ18" s="30"/>
    </row>
    <row r="19" spans="1:36" ht="45" customHeight="1" thickBot="1">
      <c r="A19" s="171"/>
      <c r="B19" s="46" t="s">
        <v>7</v>
      </c>
      <c r="C19" s="102">
        <f>'5er Gruppe'!I38</f>
        <v>0</v>
      </c>
      <c r="D19" s="43">
        <f>'5er Gruppe'!J38</f>
        <v>0</v>
      </c>
      <c r="E19" s="44">
        <f>SUM(C19-D19)</f>
        <v>0</v>
      </c>
      <c r="F19" s="150">
        <f t="shared" si="11"/>
        <v>0</v>
      </c>
      <c r="G19" s="179"/>
      <c r="H19" s="45">
        <f>'5er Gruppe'!I46</f>
        <v>0</v>
      </c>
      <c r="I19" s="43">
        <f>'5er Gruppe'!J46</f>
        <v>0</v>
      </c>
      <c r="J19" s="44">
        <f>SUM(H19-I19)</f>
        <v>0</v>
      </c>
      <c r="K19" s="150">
        <f>IF(J19&gt;0,2,IF(J19&lt;0,0,IF(H19+I19&gt;0,1,0)))</f>
        <v>0</v>
      </c>
      <c r="L19" s="179"/>
      <c r="M19" s="45">
        <f>'5er Gruppe'!I50</f>
        <v>0</v>
      </c>
      <c r="N19" s="43">
        <f>'5er Gruppe'!J50</f>
        <v>0</v>
      </c>
      <c r="O19" s="44">
        <f t="shared" si="14"/>
        <v>0</v>
      </c>
      <c r="P19" s="155">
        <f t="shared" si="15"/>
        <v>0</v>
      </c>
      <c r="Q19" s="179"/>
      <c r="R19" s="30">
        <f>'5er Gruppe'!I42</f>
        <v>0</v>
      </c>
      <c r="S19" s="31">
        <f>'5er Gruppe'!J42</f>
        <v>0</v>
      </c>
      <c r="T19" s="44">
        <f>SUM(R19-S19)</f>
        <v>0</v>
      </c>
      <c r="U19" s="151">
        <f>IF(T19&gt;0,2,IF(T19&lt;0,0,IF(R19+S19&gt;0,1,0)))</f>
        <v>0</v>
      </c>
      <c r="V19" s="179"/>
      <c r="W19" s="40"/>
      <c r="X19" s="41"/>
      <c r="Y19" s="41"/>
      <c r="Z19" s="28"/>
      <c r="AA19" s="146"/>
      <c r="AB19" s="42"/>
      <c r="AC19" s="90"/>
      <c r="AD19" s="91"/>
      <c r="AE19" s="92"/>
      <c r="AF19" s="93"/>
      <c r="AG19" s="90"/>
      <c r="AH19" s="91"/>
      <c r="AI19" s="94"/>
      <c r="AJ19" s="30"/>
    </row>
    <row r="20" spans="1:36" s="3" customFormat="1" ht="27.75" customHeight="1" thickTop="1" thickBot="1">
      <c r="A20" s="48" t="s">
        <v>14</v>
      </c>
      <c r="B20" s="49"/>
      <c r="C20" s="50">
        <f t="shared" ref="C20:AI20" si="16">SUM(C5:C19)</f>
        <v>84</v>
      </c>
      <c r="D20" s="50">
        <f t="shared" si="16"/>
        <v>47</v>
      </c>
      <c r="E20" s="50">
        <f t="shared" si="16"/>
        <v>37</v>
      </c>
      <c r="F20" s="50">
        <f t="shared" si="16"/>
        <v>14</v>
      </c>
      <c r="G20" s="117">
        <f>SUM(G5:G19)</f>
        <v>14</v>
      </c>
      <c r="H20" s="50">
        <f t="shared" si="16"/>
        <v>53</v>
      </c>
      <c r="I20" s="50">
        <f t="shared" si="16"/>
        <v>83</v>
      </c>
      <c r="J20" s="50">
        <f t="shared" si="16"/>
        <v>-30</v>
      </c>
      <c r="K20" s="50">
        <f t="shared" si="16"/>
        <v>4</v>
      </c>
      <c r="L20" s="117">
        <f t="shared" si="16"/>
        <v>4</v>
      </c>
      <c r="M20" s="50">
        <f t="shared" si="16"/>
        <v>60</v>
      </c>
      <c r="N20" s="50">
        <f t="shared" si="16"/>
        <v>83</v>
      </c>
      <c r="O20" s="50">
        <f t="shared" si="16"/>
        <v>-23</v>
      </c>
      <c r="P20" s="50">
        <f t="shared" si="16"/>
        <v>2</v>
      </c>
      <c r="Q20" s="117">
        <f t="shared" si="16"/>
        <v>2</v>
      </c>
      <c r="R20" s="50">
        <f t="shared" si="16"/>
        <v>63</v>
      </c>
      <c r="S20" s="50">
        <f t="shared" si="16"/>
        <v>78</v>
      </c>
      <c r="T20" s="50">
        <f t="shared" si="16"/>
        <v>-15</v>
      </c>
      <c r="U20" s="50">
        <f t="shared" si="16"/>
        <v>6</v>
      </c>
      <c r="V20" s="117">
        <f t="shared" si="16"/>
        <v>6</v>
      </c>
      <c r="W20" s="50">
        <f t="shared" si="16"/>
        <v>83</v>
      </c>
      <c r="X20" s="50">
        <f t="shared" si="16"/>
        <v>52</v>
      </c>
      <c r="Y20" s="50">
        <f t="shared" si="16"/>
        <v>31</v>
      </c>
      <c r="Z20" s="50">
        <f t="shared" si="16"/>
        <v>14</v>
      </c>
      <c r="AA20" s="119">
        <f t="shared" si="16"/>
        <v>14</v>
      </c>
      <c r="AB20" s="118" t="e">
        <f t="shared" si="16"/>
        <v>#REF!</v>
      </c>
      <c r="AC20" s="50" t="e">
        <f t="shared" si="16"/>
        <v>#REF!</v>
      </c>
      <c r="AD20" s="50" t="e">
        <f t="shared" si="16"/>
        <v>#REF!</v>
      </c>
      <c r="AE20" s="50" t="e">
        <f t="shared" si="16"/>
        <v>#REF!</v>
      </c>
      <c r="AF20" s="50" t="e">
        <f t="shared" si="16"/>
        <v>#REF!</v>
      </c>
      <c r="AG20" s="50" t="e">
        <f t="shared" si="16"/>
        <v>#REF!</v>
      </c>
      <c r="AH20" s="50" t="e">
        <f t="shared" si="16"/>
        <v>#REF!</v>
      </c>
      <c r="AI20" s="50" t="e">
        <f t="shared" si="16"/>
        <v>#REF!</v>
      </c>
    </row>
    <row r="21" spans="1:36" ht="39" customHeight="1" thickTop="1" thickBot="1">
      <c r="A21" s="103" t="s">
        <v>15</v>
      </c>
      <c r="B21" s="104"/>
      <c r="C21" s="180">
        <v>1</v>
      </c>
      <c r="D21" s="181"/>
      <c r="E21" s="181"/>
      <c r="F21" s="181"/>
      <c r="G21" s="182"/>
      <c r="H21" s="180">
        <v>4</v>
      </c>
      <c r="I21" s="181"/>
      <c r="J21" s="181"/>
      <c r="K21" s="181"/>
      <c r="L21" s="182"/>
      <c r="M21" s="180">
        <v>5</v>
      </c>
      <c r="N21" s="181"/>
      <c r="O21" s="181"/>
      <c r="P21" s="181"/>
      <c r="Q21" s="182"/>
      <c r="R21" s="180">
        <v>3</v>
      </c>
      <c r="S21" s="181"/>
      <c r="T21" s="181"/>
      <c r="U21" s="181"/>
      <c r="V21" s="182"/>
      <c r="W21" s="180">
        <v>2</v>
      </c>
      <c r="X21" s="181"/>
      <c r="Y21" s="181"/>
      <c r="Z21" s="181"/>
      <c r="AA21" s="182"/>
      <c r="AB21" s="175"/>
      <c r="AC21" s="175"/>
      <c r="AD21" s="175"/>
      <c r="AE21" s="176"/>
      <c r="AF21" s="172"/>
      <c r="AG21" s="173"/>
      <c r="AH21" s="173"/>
      <c r="AI21" s="174"/>
    </row>
    <row r="22" spans="1:36" ht="13" thickTop="1">
      <c r="A22" s="52"/>
      <c r="B22" s="53"/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36">
      <c r="A23" s="52"/>
      <c r="B23" s="53"/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36">
      <c r="A24" s="52"/>
      <c r="B24" s="53"/>
      <c r="C24" s="53"/>
      <c r="D24" s="53"/>
      <c r="E24" s="53"/>
      <c r="F24" s="53"/>
      <c r="G24" s="53"/>
      <c r="H24" s="53"/>
      <c r="I24" s="53"/>
      <c r="J24" s="54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36">
      <c r="A25" s="52"/>
      <c r="B25" s="53"/>
      <c r="C25" s="53"/>
      <c r="D25" s="53"/>
      <c r="E25" s="53"/>
      <c r="F25" s="53"/>
      <c r="G25" s="53"/>
      <c r="H25" s="53"/>
      <c r="I25" s="53"/>
      <c r="J25" s="54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</sheetData>
  <mergeCells count="41">
    <mergeCell ref="W1:AA3"/>
    <mergeCell ref="AA5:AA7"/>
    <mergeCell ref="AA8:AA10"/>
    <mergeCell ref="AA11:AA13"/>
    <mergeCell ref="AA14:AA16"/>
    <mergeCell ref="R1:V3"/>
    <mergeCell ref="V5:V7"/>
    <mergeCell ref="V8:V10"/>
    <mergeCell ref="V11:V13"/>
    <mergeCell ref="V17:V19"/>
    <mergeCell ref="A11:A13"/>
    <mergeCell ref="AF1:AI3"/>
    <mergeCell ref="A8:A10"/>
    <mergeCell ref="A1:B3"/>
    <mergeCell ref="AB1:AE3"/>
    <mergeCell ref="A4:B4"/>
    <mergeCell ref="A5:A7"/>
    <mergeCell ref="C1:G3"/>
    <mergeCell ref="G8:G10"/>
    <mergeCell ref="G11:G13"/>
    <mergeCell ref="H1:L3"/>
    <mergeCell ref="L5:L7"/>
    <mergeCell ref="M1:Q3"/>
    <mergeCell ref="Q8:Q10"/>
    <mergeCell ref="Q5:Q7"/>
    <mergeCell ref="L11:L13"/>
    <mergeCell ref="A14:A16"/>
    <mergeCell ref="A17:A19"/>
    <mergeCell ref="AF21:AI21"/>
    <mergeCell ref="AB21:AE21"/>
    <mergeCell ref="G14:G16"/>
    <mergeCell ref="G17:G19"/>
    <mergeCell ref="R21:V21"/>
    <mergeCell ref="W21:AA21"/>
    <mergeCell ref="L14:L16"/>
    <mergeCell ref="L17:L19"/>
    <mergeCell ref="C21:G21"/>
    <mergeCell ref="H21:L21"/>
    <mergeCell ref="M21:Q21"/>
    <mergeCell ref="Q17:Q19"/>
    <mergeCell ref="Q14:Q16"/>
  </mergeCells>
  <phoneticPr fontId="0" type="noConversion"/>
  <pageMargins left="0.75000000000000011" right="0.75000000000000011" top="0.984251969" bottom="0.984251969" header="0.49" footer="0.49"/>
  <pageSetup paperSize="9" scale="58" orientation="landscape"/>
  <headerFooter alignWithMargins="0">
    <oddFooter>&amp;CSieber Patrick
079 457 41 60
sieber.patrick@bluewin.ch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K22" sqref="K22"/>
    </sheetView>
  </sheetViews>
  <sheetFormatPr baseColWidth="10" defaultRowHeight="12" x14ac:dyDescent="0"/>
  <cols>
    <col min="1" max="1" width="50" bestFit="1" customWidth="1"/>
    <col min="2" max="2" width="14.5" customWidth="1"/>
    <col min="4" max="4" width="10.83203125" style="144"/>
    <col min="5" max="5" width="10.83203125" style="145"/>
    <col min="6" max="6" width="11.83203125" bestFit="1" customWidth="1"/>
    <col min="7" max="7" width="9" bestFit="1" customWidth="1"/>
    <col min="8" max="11" width="17.5" bestFit="1" customWidth="1"/>
  </cols>
  <sheetData>
    <row r="1" spans="1:11" ht="14">
      <c r="A1" s="138" t="s">
        <v>34</v>
      </c>
      <c r="B1" s="139" t="s">
        <v>35</v>
      </c>
      <c r="C1" s="140" t="s">
        <v>36</v>
      </c>
      <c r="D1" s="141" t="s">
        <v>33</v>
      </c>
      <c r="E1" s="142" t="s">
        <v>37</v>
      </c>
      <c r="F1" s="139" t="s">
        <v>38</v>
      </c>
      <c r="G1" s="143" t="s">
        <v>39</v>
      </c>
      <c r="H1" s="139" t="s">
        <v>2</v>
      </c>
      <c r="I1" s="139" t="s">
        <v>3</v>
      </c>
      <c r="J1" s="139" t="s">
        <v>40</v>
      </c>
      <c r="K1" s="139" t="s">
        <v>41</v>
      </c>
    </row>
    <row r="2" spans="1:11">
      <c r="A2" t="str">
        <f>'5er Gruppe'!$A$3</f>
        <v>Schweizermeisterschaft Senioren Kategorie B Gruppe A / Qualifikation</v>
      </c>
      <c r="B2" t="str">
        <f>'5er Gruppe'!$A$5</f>
        <v>Kategorie B</v>
      </c>
      <c r="C2" t="str">
        <f>'5er Gruppe'!$A$7</f>
        <v>Gruppe A</v>
      </c>
      <c r="D2" s="144">
        <f>'5er Gruppe'!$C$20</f>
        <v>0</v>
      </c>
      <c r="E2" s="145">
        <f>'5er Gruppe'!A34</f>
        <v>0.35416666666666669</v>
      </c>
      <c r="F2">
        <v>1</v>
      </c>
      <c r="G2">
        <f>'5er Gruppe'!A33</f>
        <v>1</v>
      </c>
      <c r="H2" t="str">
        <f>'5er Gruppe'!B34</f>
        <v>FB Widnau 2</v>
      </c>
      <c r="I2" t="str">
        <f>'5er Gruppe'!C34</f>
        <v>SV Diepoldsau-Schmitter</v>
      </c>
      <c r="J2" t="str">
        <f>'5er Gruppe'!D34</f>
        <v>FG Obersiggenthal</v>
      </c>
      <c r="K2" t="str">
        <f t="shared" ref="K2:K11" si="0">J2</f>
        <v>FG Obersiggenthal</v>
      </c>
    </row>
    <row r="3" spans="1:11">
      <c r="A3" t="str">
        <f>'5er Gruppe'!$A$3</f>
        <v>Schweizermeisterschaft Senioren Kategorie B Gruppe A / Qualifikation</v>
      </c>
      <c r="B3" t="str">
        <f>'5er Gruppe'!$A$5</f>
        <v>Kategorie B</v>
      </c>
      <c r="C3" t="str">
        <f>'5er Gruppe'!$A$7</f>
        <v>Gruppe A</v>
      </c>
      <c r="D3" s="144">
        <f>'5er Gruppe'!$C$20</f>
        <v>0</v>
      </c>
      <c r="E3" s="145">
        <f>'5er Gruppe'!A36</f>
        <v>0.375</v>
      </c>
      <c r="F3">
        <v>1</v>
      </c>
      <c r="G3">
        <f>'5er Gruppe'!A35</f>
        <v>2</v>
      </c>
      <c r="H3" t="str">
        <f>'5er Gruppe'!B36</f>
        <v>FB Elgg</v>
      </c>
      <c r="I3" t="str">
        <f>'5er Gruppe'!C36</f>
        <v>FB Embrach</v>
      </c>
      <c r="J3" t="str">
        <f>'5er Gruppe'!D36</f>
        <v>FB Widnau 2</v>
      </c>
      <c r="K3" t="str">
        <f t="shared" si="0"/>
        <v>FB Widnau 2</v>
      </c>
    </row>
    <row r="4" spans="1:11">
      <c r="A4" t="str">
        <f>'5er Gruppe'!$A$3</f>
        <v>Schweizermeisterschaft Senioren Kategorie B Gruppe A / Qualifikation</v>
      </c>
      <c r="B4" t="str">
        <f>'5er Gruppe'!$A$5</f>
        <v>Kategorie B</v>
      </c>
      <c r="C4" t="str">
        <f>'5er Gruppe'!$A$7</f>
        <v>Gruppe A</v>
      </c>
      <c r="D4" s="144">
        <f>'5er Gruppe'!$C$20</f>
        <v>0</v>
      </c>
      <c r="E4" s="145">
        <f>'5er Gruppe'!A38</f>
        <v>0.39583333333333331</v>
      </c>
      <c r="F4">
        <v>1</v>
      </c>
      <c r="G4">
        <f>'5er Gruppe'!A37</f>
        <v>3</v>
      </c>
      <c r="H4" t="str">
        <f>'5er Gruppe'!B38</f>
        <v>FB Widnau 2</v>
      </c>
      <c r="I4" t="str">
        <f>'5er Gruppe'!C38</f>
        <v>FG Obersiggenthal</v>
      </c>
      <c r="J4" t="str">
        <f>'5er Gruppe'!D38</f>
        <v>FB Elgg</v>
      </c>
      <c r="K4" t="str">
        <f t="shared" si="0"/>
        <v>FB Elgg</v>
      </c>
    </row>
    <row r="5" spans="1:11">
      <c r="A5" t="str">
        <f>'5er Gruppe'!$A$3</f>
        <v>Schweizermeisterschaft Senioren Kategorie B Gruppe A / Qualifikation</v>
      </c>
      <c r="B5" t="str">
        <f>'5er Gruppe'!$A$5</f>
        <v>Kategorie B</v>
      </c>
      <c r="C5" t="str">
        <f>'5er Gruppe'!$A$7</f>
        <v>Gruppe A</v>
      </c>
      <c r="D5" s="144">
        <f>'5er Gruppe'!$C$20</f>
        <v>0</v>
      </c>
      <c r="E5" s="145">
        <f>'5er Gruppe'!A40</f>
        <v>0.41666666666666663</v>
      </c>
      <c r="F5">
        <v>1</v>
      </c>
      <c r="G5">
        <f>'5er Gruppe'!A39</f>
        <v>4</v>
      </c>
      <c r="H5" t="str">
        <f>'5er Gruppe'!B40</f>
        <v>SV Diepoldsau-Schmitter</v>
      </c>
      <c r="I5" t="str">
        <f>'5er Gruppe'!C40</f>
        <v>FB Elgg</v>
      </c>
      <c r="J5" t="str">
        <f>'5er Gruppe'!D40</f>
        <v>FB Widnau 2</v>
      </c>
      <c r="K5" t="str">
        <f t="shared" si="0"/>
        <v>FB Widnau 2</v>
      </c>
    </row>
    <row r="6" spans="1:11">
      <c r="A6" t="str">
        <f>'5er Gruppe'!$A$3</f>
        <v>Schweizermeisterschaft Senioren Kategorie B Gruppe A / Qualifikation</v>
      </c>
      <c r="B6" t="str">
        <f>'5er Gruppe'!$A$5</f>
        <v>Kategorie B</v>
      </c>
      <c r="C6" t="str">
        <f>'5er Gruppe'!$A$7</f>
        <v>Gruppe A</v>
      </c>
      <c r="D6" s="144">
        <f>'5er Gruppe'!$C$20</f>
        <v>0</v>
      </c>
      <c r="E6" s="145">
        <f>'5er Gruppe'!A42</f>
        <v>0.43749999999999994</v>
      </c>
      <c r="F6">
        <v>1</v>
      </c>
      <c r="G6">
        <f>'5er Gruppe'!A41</f>
        <v>5</v>
      </c>
      <c r="H6" t="str">
        <f>'5er Gruppe'!B42</f>
        <v>FB Embrach</v>
      </c>
      <c r="I6" t="str">
        <f>'5er Gruppe'!C42</f>
        <v>FG Obersiggenthal</v>
      </c>
      <c r="J6" t="str">
        <f>'5er Gruppe'!D42</f>
        <v>SV Diepoldsau-Schmitter</v>
      </c>
      <c r="K6" t="str">
        <f t="shared" si="0"/>
        <v>SV Diepoldsau-Schmitter</v>
      </c>
    </row>
    <row r="7" spans="1:11">
      <c r="A7" t="str">
        <f>'5er Gruppe'!$A$3</f>
        <v>Schweizermeisterschaft Senioren Kategorie B Gruppe A / Qualifikation</v>
      </c>
      <c r="B7" t="str">
        <f>'5er Gruppe'!$A$5</f>
        <v>Kategorie B</v>
      </c>
      <c r="C7" t="str">
        <f>'5er Gruppe'!$A$7</f>
        <v>Gruppe A</v>
      </c>
      <c r="D7" s="144">
        <f>'5er Gruppe'!$C$20</f>
        <v>0</v>
      </c>
      <c r="E7" s="145">
        <f>'5er Gruppe'!A44</f>
        <v>0.45833333333333326</v>
      </c>
      <c r="F7">
        <v>1</v>
      </c>
      <c r="G7">
        <f>'5er Gruppe'!A43</f>
        <v>6</v>
      </c>
      <c r="H7" t="str">
        <f>'5er Gruppe'!B44</f>
        <v>FB Widnau 2</v>
      </c>
      <c r="I7" t="str">
        <f>'5er Gruppe'!C44</f>
        <v>FB Elgg</v>
      </c>
      <c r="J7" t="str">
        <f>'5er Gruppe'!D44</f>
        <v>FB Embrach</v>
      </c>
      <c r="K7" t="str">
        <f t="shared" si="0"/>
        <v>FB Embrach</v>
      </c>
    </row>
    <row r="8" spans="1:11">
      <c r="A8" t="str">
        <f>'5er Gruppe'!$A$3</f>
        <v>Schweizermeisterschaft Senioren Kategorie B Gruppe A / Qualifikation</v>
      </c>
      <c r="B8" t="str">
        <f>'5er Gruppe'!$A$5</f>
        <v>Kategorie B</v>
      </c>
      <c r="C8" t="str">
        <f>'5er Gruppe'!$A$7</f>
        <v>Gruppe A</v>
      </c>
      <c r="D8" s="144">
        <f>'5er Gruppe'!$C$20</f>
        <v>0</v>
      </c>
      <c r="E8" s="145">
        <f>'5er Gruppe'!A46</f>
        <v>0.47916666666666657</v>
      </c>
      <c r="F8">
        <v>1</v>
      </c>
      <c r="G8">
        <f>'5er Gruppe'!A45</f>
        <v>7</v>
      </c>
      <c r="H8" t="str">
        <f>'5er Gruppe'!B46</f>
        <v>SV Diepoldsau-Schmitter</v>
      </c>
      <c r="I8" t="str">
        <f>'5er Gruppe'!C46</f>
        <v>FG Obersiggenthal</v>
      </c>
      <c r="J8" t="str">
        <f>'5er Gruppe'!D46</f>
        <v>FB Elgg</v>
      </c>
      <c r="K8" t="str">
        <f t="shared" si="0"/>
        <v>FB Elgg</v>
      </c>
    </row>
    <row r="9" spans="1:11">
      <c r="A9" t="str">
        <f>'5er Gruppe'!$A$3</f>
        <v>Schweizermeisterschaft Senioren Kategorie B Gruppe A / Qualifikation</v>
      </c>
      <c r="B9" t="str">
        <f>'5er Gruppe'!$A$5</f>
        <v>Kategorie B</v>
      </c>
      <c r="C9" t="str">
        <f>'5er Gruppe'!$A$7</f>
        <v>Gruppe A</v>
      </c>
      <c r="D9" s="144">
        <f>'5er Gruppe'!$C$20</f>
        <v>0</v>
      </c>
      <c r="E9" s="145">
        <f>'5er Gruppe'!A48</f>
        <v>0.47916666666666657</v>
      </c>
      <c r="F9">
        <v>2</v>
      </c>
      <c r="G9">
        <f>'5er Gruppe'!A47</f>
        <v>8</v>
      </c>
      <c r="H9" t="str">
        <f>'5er Gruppe'!B48</f>
        <v>FB Widnau 2</v>
      </c>
      <c r="I9" t="str">
        <f>'5er Gruppe'!C48</f>
        <v>FB Embrach</v>
      </c>
      <c r="J9" t="str">
        <f>'5er Gruppe'!D48</f>
        <v>FB Elgg</v>
      </c>
      <c r="K9" t="str">
        <f t="shared" si="0"/>
        <v>FB Elgg</v>
      </c>
    </row>
    <row r="10" spans="1:11">
      <c r="A10" t="str">
        <f>'5er Gruppe'!$A$3</f>
        <v>Schweizermeisterschaft Senioren Kategorie B Gruppe A / Qualifikation</v>
      </c>
      <c r="B10" t="str">
        <f>'5er Gruppe'!$A$5</f>
        <v>Kategorie B</v>
      </c>
      <c r="C10" t="str">
        <f>'5er Gruppe'!$A$7</f>
        <v>Gruppe A</v>
      </c>
      <c r="D10" s="144">
        <f>'5er Gruppe'!$C$20</f>
        <v>0</v>
      </c>
      <c r="E10" s="145">
        <f>'5er Gruppe'!A50</f>
        <v>0.49999999999999989</v>
      </c>
      <c r="F10">
        <v>1</v>
      </c>
      <c r="G10">
        <f>'5er Gruppe'!A49</f>
        <v>9</v>
      </c>
      <c r="H10" t="str">
        <f>'5er Gruppe'!B50</f>
        <v>FB Elgg</v>
      </c>
      <c r="I10" t="str">
        <f>'5er Gruppe'!C50</f>
        <v>FG Obersiggenthal</v>
      </c>
      <c r="J10" t="str">
        <f>'5er Gruppe'!D50</f>
        <v>FB Widnau 2</v>
      </c>
      <c r="K10" t="str">
        <f t="shared" si="0"/>
        <v>FB Widnau 2</v>
      </c>
    </row>
    <row r="11" spans="1:11">
      <c r="A11" t="str">
        <f>'5er Gruppe'!$A$3</f>
        <v>Schweizermeisterschaft Senioren Kategorie B Gruppe A / Qualifikation</v>
      </c>
      <c r="B11" t="str">
        <f>'5er Gruppe'!$A$5</f>
        <v>Kategorie B</v>
      </c>
      <c r="C11" t="str">
        <f>'5er Gruppe'!$A$7</f>
        <v>Gruppe A</v>
      </c>
      <c r="D11" s="144">
        <f>'5er Gruppe'!$C$20</f>
        <v>0</v>
      </c>
      <c r="E11" s="145">
        <f>'5er Gruppe'!A52</f>
        <v>0.49999999999999989</v>
      </c>
      <c r="F11">
        <v>2</v>
      </c>
      <c r="G11">
        <f>'5er Gruppe'!A51</f>
        <v>10</v>
      </c>
      <c r="H11" t="str">
        <f>'5er Gruppe'!B52</f>
        <v>SV Diepoldsau-Schmitter</v>
      </c>
      <c r="I11" t="str">
        <f>'5er Gruppe'!C52</f>
        <v>FB Embrach</v>
      </c>
      <c r="J11" t="str">
        <f>'5er Gruppe'!D52</f>
        <v>FB Widnau 2</v>
      </c>
      <c r="K11" t="str">
        <f t="shared" si="0"/>
        <v>FB Widnau 2</v>
      </c>
    </row>
    <row r="13" spans="1:11">
      <c r="A13" t="str">
        <f>'5er Gruppe'!$A$3</f>
        <v>Schweizermeisterschaft Senioren Kategorie B Gruppe A / Qualifikation</v>
      </c>
      <c r="B13" t="str">
        <f>'5er Gruppe'!$A$5</f>
        <v>Kategorie B</v>
      </c>
      <c r="C13" t="str">
        <f>'5er Gruppe'!$A$7</f>
        <v>Gruppe A</v>
      </c>
      <c r="D13" s="144">
        <f>'5er Gruppe'!$C$21</f>
        <v>0</v>
      </c>
      <c r="E13" s="145" t="e">
        <f>'5er Gruppe'!#REF!</f>
        <v>#REF!</v>
      </c>
      <c r="F13">
        <v>1</v>
      </c>
      <c r="G13" t="e">
        <f>'5er Gruppe'!#REF!</f>
        <v>#REF!</v>
      </c>
      <c r="H13" t="e">
        <f>'5er Gruppe'!#REF!</f>
        <v>#REF!</v>
      </c>
      <c r="I13" t="e">
        <f>'5er Gruppe'!#REF!</f>
        <v>#REF!</v>
      </c>
      <c r="J13" t="e">
        <f>'5er Gruppe'!#REF!</f>
        <v>#REF!</v>
      </c>
      <c r="K13" t="e">
        <f t="shared" ref="K13:K22" si="1">J13</f>
        <v>#REF!</v>
      </c>
    </row>
    <row r="14" spans="1:11">
      <c r="A14" t="str">
        <f>'5er Gruppe'!$A$3</f>
        <v>Schweizermeisterschaft Senioren Kategorie B Gruppe A / Qualifikation</v>
      </c>
      <c r="B14" t="str">
        <f>'5er Gruppe'!$A$5</f>
        <v>Kategorie B</v>
      </c>
      <c r="C14" t="str">
        <f>'5er Gruppe'!$A$7</f>
        <v>Gruppe A</v>
      </c>
      <c r="D14" s="144">
        <f>'5er Gruppe'!$C$21</f>
        <v>0</v>
      </c>
      <c r="E14" s="145" t="e">
        <f>'5er Gruppe'!#REF!</f>
        <v>#REF!</v>
      </c>
      <c r="F14">
        <v>1</v>
      </c>
      <c r="G14" t="e">
        <f>'5er Gruppe'!#REF!</f>
        <v>#REF!</v>
      </c>
      <c r="H14" t="e">
        <f>'5er Gruppe'!#REF!</f>
        <v>#REF!</v>
      </c>
      <c r="I14" t="e">
        <f>'5er Gruppe'!#REF!</f>
        <v>#REF!</v>
      </c>
      <c r="J14" t="e">
        <f>'5er Gruppe'!#REF!</f>
        <v>#REF!</v>
      </c>
      <c r="K14" t="e">
        <f t="shared" si="1"/>
        <v>#REF!</v>
      </c>
    </row>
    <row r="15" spans="1:11">
      <c r="A15" t="str">
        <f>'5er Gruppe'!$A$3</f>
        <v>Schweizermeisterschaft Senioren Kategorie B Gruppe A / Qualifikation</v>
      </c>
      <c r="B15" t="str">
        <f>'5er Gruppe'!$A$5</f>
        <v>Kategorie B</v>
      </c>
      <c r="C15" t="str">
        <f>'5er Gruppe'!$A$7</f>
        <v>Gruppe A</v>
      </c>
      <c r="D15" s="144">
        <f>'5er Gruppe'!$C$21</f>
        <v>0</v>
      </c>
      <c r="E15" s="145" t="e">
        <f>'5er Gruppe'!#REF!</f>
        <v>#REF!</v>
      </c>
      <c r="F15">
        <v>1</v>
      </c>
      <c r="G15" t="e">
        <f>'5er Gruppe'!#REF!</f>
        <v>#REF!</v>
      </c>
      <c r="H15" t="e">
        <f>'5er Gruppe'!#REF!</f>
        <v>#REF!</v>
      </c>
      <c r="I15" t="e">
        <f>'5er Gruppe'!#REF!</f>
        <v>#REF!</v>
      </c>
      <c r="J15" t="e">
        <f>'5er Gruppe'!#REF!</f>
        <v>#REF!</v>
      </c>
      <c r="K15" t="e">
        <f t="shared" si="1"/>
        <v>#REF!</v>
      </c>
    </row>
    <row r="16" spans="1:11">
      <c r="A16" t="str">
        <f>'5er Gruppe'!$A$3</f>
        <v>Schweizermeisterschaft Senioren Kategorie B Gruppe A / Qualifikation</v>
      </c>
      <c r="B16" t="str">
        <f>'5er Gruppe'!$A$5</f>
        <v>Kategorie B</v>
      </c>
      <c r="C16" t="str">
        <f>'5er Gruppe'!$A$7</f>
        <v>Gruppe A</v>
      </c>
      <c r="D16" s="144">
        <f>'5er Gruppe'!$C$21</f>
        <v>0</v>
      </c>
      <c r="E16" s="145" t="e">
        <f>'5er Gruppe'!#REF!</f>
        <v>#REF!</v>
      </c>
      <c r="F16">
        <v>1</v>
      </c>
      <c r="G16" t="e">
        <f>'5er Gruppe'!#REF!</f>
        <v>#REF!</v>
      </c>
      <c r="H16" t="e">
        <f>'5er Gruppe'!#REF!</f>
        <v>#REF!</v>
      </c>
      <c r="I16" t="e">
        <f>'5er Gruppe'!#REF!</f>
        <v>#REF!</v>
      </c>
      <c r="J16" t="e">
        <f>'5er Gruppe'!#REF!</f>
        <v>#REF!</v>
      </c>
      <c r="K16" t="e">
        <f t="shared" si="1"/>
        <v>#REF!</v>
      </c>
    </row>
    <row r="17" spans="1:11">
      <c r="A17" t="str">
        <f>'5er Gruppe'!$A$3</f>
        <v>Schweizermeisterschaft Senioren Kategorie B Gruppe A / Qualifikation</v>
      </c>
      <c r="B17" t="str">
        <f>'5er Gruppe'!$A$5</f>
        <v>Kategorie B</v>
      </c>
      <c r="C17" t="str">
        <f>'5er Gruppe'!$A$7</f>
        <v>Gruppe A</v>
      </c>
      <c r="D17" s="144">
        <f>'5er Gruppe'!$C$21</f>
        <v>0</v>
      </c>
      <c r="E17" s="145" t="e">
        <f>'5er Gruppe'!#REF!</f>
        <v>#REF!</v>
      </c>
      <c r="F17">
        <v>1</v>
      </c>
      <c r="G17" t="e">
        <f>'5er Gruppe'!#REF!</f>
        <v>#REF!</v>
      </c>
      <c r="H17" t="e">
        <f>'5er Gruppe'!#REF!</f>
        <v>#REF!</v>
      </c>
      <c r="I17" t="e">
        <f>'5er Gruppe'!#REF!</f>
        <v>#REF!</v>
      </c>
      <c r="J17" t="e">
        <f>'5er Gruppe'!#REF!</f>
        <v>#REF!</v>
      </c>
      <c r="K17" t="e">
        <f t="shared" si="1"/>
        <v>#REF!</v>
      </c>
    </row>
    <row r="18" spans="1:11">
      <c r="A18" t="str">
        <f>'5er Gruppe'!$A$3</f>
        <v>Schweizermeisterschaft Senioren Kategorie B Gruppe A / Qualifikation</v>
      </c>
      <c r="B18" t="str">
        <f>'5er Gruppe'!$A$5</f>
        <v>Kategorie B</v>
      </c>
      <c r="C18" t="str">
        <f>'5er Gruppe'!$A$7</f>
        <v>Gruppe A</v>
      </c>
      <c r="D18" s="144">
        <f>'5er Gruppe'!$C$21</f>
        <v>0</v>
      </c>
      <c r="E18" s="145" t="e">
        <f>'5er Gruppe'!#REF!</f>
        <v>#REF!</v>
      </c>
      <c r="F18">
        <v>1</v>
      </c>
      <c r="G18" t="e">
        <f>'5er Gruppe'!#REF!</f>
        <v>#REF!</v>
      </c>
      <c r="H18" t="e">
        <f>'5er Gruppe'!#REF!</f>
        <v>#REF!</v>
      </c>
      <c r="I18" t="e">
        <f>'5er Gruppe'!#REF!</f>
        <v>#REF!</v>
      </c>
      <c r="J18" t="e">
        <f>'5er Gruppe'!#REF!</f>
        <v>#REF!</v>
      </c>
      <c r="K18" t="e">
        <f t="shared" si="1"/>
        <v>#REF!</v>
      </c>
    </row>
    <row r="19" spans="1:11">
      <c r="A19" t="str">
        <f>'5er Gruppe'!$A$3</f>
        <v>Schweizermeisterschaft Senioren Kategorie B Gruppe A / Qualifikation</v>
      </c>
      <c r="B19" t="str">
        <f>'5er Gruppe'!$A$5</f>
        <v>Kategorie B</v>
      </c>
      <c r="C19" t="str">
        <f>'5er Gruppe'!$A$7</f>
        <v>Gruppe A</v>
      </c>
      <c r="D19" s="144">
        <f>'5er Gruppe'!$C$21</f>
        <v>0</v>
      </c>
      <c r="E19" s="145" t="e">
        <f>'5er Gruppe'!#REF!</f>
        <v>#REF!</v>
      </c>
      <c r="F19">
        <v>1</v>
      </c>
      <c r="G19" t="e">
        <f>'5er Gruppe'!#REF!</f>
        <v>#REF!</v>
      </c>
      <c r="H19" t="e">
        <f>'5er Gruppe'!#REF!</f>
        <v>#REF!</v>
      </c>
      <c r="I19" t="e">
        <f>'5er Gruppe'!#REF!</f>
        <v>#REF!</v>
      </c>
      <c r="J19" t="e">
        <f>'5er Gruppe'!#REF!</f>
        <v>#REF!</v>
      </c>
      <c r="K19" t="e">
        <f t="shared" si="1"/>
        <v>#REF!</v>
      </c>
    </row>
    <row r="20" spans="1:11">
      <c r="A20" t="str">
        <f>'5er Gruppe'!$A$3</f>
        <v>Schweizermeisterschaft Senioren Kategorie B Gruppe A / Qualifikation</v>
      </c>
      <c r="B20" t="str">
        <f>'5er Gruppe'!$A$5</f>
        <v>Kategorie B</v>
      </c>
      <c r="C20" t="str">
        <f>'5er Gruppe'!$A$7</f>
        <v>Gruppe A</v>
      </c>
      <c r="D20" s="144">
        <f>'5er Gruppe'!$C$21</f>
        <v>0</v>
      </c>
      <c r="E20" s="145" t="e">
        <f>'5er Gruppe'!#REF!</f>
        <v>#REF!</v>
      </c>
      <c r="F20">
        <v>2</v>
      </c>
      <c r="G20" t="e">
        <f>'5er Gruppe'!#REF!</f>
        <v>#REF!</v>
      </c>
      <c r="H20" t="e">
        <f>'5er Gruppe'!#REF!</f>
        <v>#REF!</v>
      </c>
      <c r="I20" t="e">
        <f>'5er Gruppe'!#REF!</f>
        <v>#REF!</v>
      </c>
      <c r="J20" t="e">
        <f>'5er Gruppe'!#REF!</f>
        <v>#REF!</v>
      </c>
      <c r="K20" t="e">
        <f t="shared" si="1"/>
        <v>#REF!</v>
      </c>
    </row>
    <row r="21" spans="1:11">
      <c r="A21" t="str">
        <f>'5er Gruppe'!$A$3</f>
        <v>Schweizermeisterschaft Senioren Kategorie B Gruppe A / Qualifikation</v>
      </c>
      <c r="B21" t="str">
        <f>'5er Gruppe'!$A$5</f>
        <v>Kategorie B</v>
      </c>
      <c r="C21" t="str">
        <f>'5er Gruppe'!$A$7</f>
        <v>Gruppe A</v>
      </c>
      <c r="D21" s="144">
        <f>'5er Gruppe'!$C$21</f>
        <v>0</v>
      </c>
      <c r="E21" s="145" t="e">
        <f>'5er Gruppe'!#REF!</f>
        <v>#REF!</v>
      </c>
      <c r="F21">
        <v>1</v>
      </c>
      <c r="G21" t="e">
        <f>'5er Gruppe'!#REF!</f>
        <v>#REF!</v>
      </c>
      <c r="H21" t="e">
        <f>'5er Gruppe'!#REF!</f>
        <v>#REF!</v>
      </c>
      <c r="I21" t="e">
        <f>'5er Gruppe'!#REF!</f>
        <v>#REF!</v>
      </c>
      <c r="J21" t="e">
        <f>'5er Gruppe'!#REF!</f>
        <v>#REF!</v>
      </c>
      <c r="K21" t="e">
        <f t="shared" si="1"/>
        <v>#REF!</v>
      </c>
    </row>
    <row r="22" spans="1:11">
      <c r="A22" t="str">
        <f>'5er Gruppe'!$A$3</f>
        <v>Schweizermeisterschaft Senioren Kategorie B Gruppe A / Qualifikation</v>
      </c>
      <c r="B22" t="str">
        <f>'5er Gruppe'!$A$5</f>
        <v>Kategorie B</v>
      </c>
      <c r="C22" t="str">
        <f>'5er Gruppe'!$A$7</f>
        <v>Gruppe A</v>
      </c>
      <c r="D22" s="144">
        <f>'5er Gruppe'!$C$21</f>
        <v>0</v>
      </c>
      <c r="E22" s="145" t="e">
        <f>'5er Gruppe'!#REF!</f>
        <v>#REF!</v>
      </c>
      <c r="F22">
        <v>2</v>
      </c>
      <c r="G22" t="e">
        <f>'5er Gruppe'!#REF!</f>
        <v>#REF!</v>
      </c>
      <c r="H22" t="e">
        <f>'5er Gruppe'!#REF!</f>
        <v>#REF!</v>
      </c>
      <c r="I22" t="e">
        <f>'5er Gruppe'!#REF!</f>
        <v>#REF!</v>
      </c>
      <c r="J22" t="e">
        <f>'5er Gruppe'!#REF!</f>
        <v>#REF!</v>
      </c>
      <c r="K22" t="e">
        <f t="shared" si="1"/>
        <v>#REF!</v>
      </c>
    </row>
  </sheetData>
  <sheetProtection sheet="1" objects="1" scenarios="1"/>
  <pageMargins left="0.7" right="0.7" top="0.78740157499999996" bottom="0.78740157499999996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5er Gruppe</vt:lpstr>
      <vt:lpstr>Vorrunde</vt:lpstr>
      <vt:lpstr>Spielberichte_Liste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 Patrick</dc:creator>
  <cp:lastModifiedBy>Helmut Pfanner</cp:lastModifiedBy>
  <cp:lastPrinted>2019-09-14T11:06:58Z</cp:lastPrinted>
  <dcterms:created xsi:type="dcterms:W3CDTF">2004-01-15T12:28:38Z</dcterms:created>
  <dcterms:modified xsi:type="dcterms:W3CDTF">2019-09-16T11:18:56Z</dcterms:modified>
</cp:coreProperties>
</file>